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AIRZON RENGIFO\Downloads\"/>
    </mc:Choice>
  </mc:AlternateContent>
  <bookViews>
    <workbookView xWindow="0" yWindow="0" windowWidth="23040" windowHeight="9264"/>
  </bookViews>
  <sheets>
    <sheet name="IE PUERTO ALEGRE" sheetId="2" r:id="rId1"/>
    <sheet name="AIU" sheetId="3" r:id="rId2"/>
  </sheets>
  <externalReferences>
    <externalReference r:id="rId3"/>
    <externalReference r:id="rId4"/>
  </externalReferences>
  <definedNames>
    <definedName name="_xlnm.Print_Area" localSheetId="0">'IE PUERTO ALEGRE'!$A$1:$F$45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6" i="3" l="1"/>
  <c r="I35" i="3"/>
  <c r="I34" i="3"/>
  <c r="I37" i="3" s="1"/>
  <c r="I33" i="3"/>
  <c r="I26" i="3"/>
  <c r="I16" i="3"/>
  <c r="I15" i="3"/>
  <c r="I14" i="3"/>
  <c r="B2" i="3"/>
  <c r="I30" i="3" l="1"/>
  <c r="I23" i="3"/>
  <c r="I17" i="3"/>
  <c r="F43" i="2"/>
  <c r="F34" i="2" l="1"/>
  <c r="F33" i="2" s="1"/>
  <c r="F32" i="2" l="1"/>
  <c r="F31" i="2"/>
  <c r="F27" i="2"/>
  <c r="F25" i="2" s="1"/>
  <c r="F23" i="2"/>
  <c r="F22" i="2"/>
  <c r="F18" i="2"/>
  <c r="F16" i="2"/>
  <c r="C38" i="2"/>
  <c r="A38" i="2"/>
  <c r="F19" i="2"/>
  <c r="F15" i="2"/>
  <c r="C15" i="2"/>
  <c r="A15" i="2"/>
  <c r="A17" i="2" s="1"/>
  <c r="A19" i="2" s="1"/>
  <c r="F12" i="2"/>
  <c r="C12" i="2"/>
  <c r="F11" i="2"/>
  <c r="C11" i="2"/>
  <c r="A11" i="2"/>
  <c r="A12" i="2" s="1"/>
  <c r="F8" i="2"/>
  <c r="F7" i="2" s="1"/>
  <c r="C8" i="2"/>
  <c r="A8" i="2"/>
  <c r="F29" i="2" l="1"/>
  <c r="F21" i="2"/>
  <c r="F38" i="2"/>
  <c r="F37" i="2" s="1"/>
  <c r="F17" i="2"/>
  <c r="F14" i="2" s="1"/>
  <c r="F10" i="2"/>
  <c r="F40" i="2" l="1"/>
  <c r="I7" i="3" s="1"/>
  <c r="H40" i="3" l="1"/>
  <c r="I40" i="3" s="1"/>
  <c r="I41" i="3" s="1"/>
  <c r="I43" i="3" s="1"/>
  <c r="I45" i="3"/>
  <c r="I47" i="3"/>
  <c r="F44" i="2"/>
  <c r="F42" i="2" l="1"/>
  <c r="F45" i="2" s="1"/>
  <c r="H43" i="3"/>
  <c r="H49" i="3" s="1"/>
  <c r="I49" i="3"/>
</calcChain>
</file>

<file path=xl/sharedStrings.xml><?xml version="1.0" encoding="utf-8"?>
<sst xmlns="http://schemas.openxmlformats.org/spreadsheetml/2006/main" count="125" uniqueCount="81">
  <si>
    <t>ITEM</t>
  </si>
  <si>
    <t>DESCRIPCION</t>
  </si>
  <si>
    <t>CANTIDAD</t>
  </si>
  <si>
    <t>VALOR UNITARIO</t>
  </si>
  <si>
    <t>VALOR TOTAL</t>
  </si>
  <si>
    <t>UNIDAD</t>
  </si>
  <si>
    <t>un</t>
  </si>
  <si>
    <t>REPÚBLICA DE COLOMBIA</t>
  </si>
  <si>
    <t>DEPARTAMENTO DE CHOCÓ</t>
  </si>
  <si>
    <t>PRESUPUESTO DETALLADO DE OBRA</t>
  </si>
  <si>
    <t>PRELIMINARES</t>
  </si>
  <si>
    <t>Localizacion Trazado y Replanteo</t>
  </si>
  <si>
    <t xml:space="preserve">MOVIMIENTOS DE TIERRA </t>
  </si>
  <si>
    <t>Excavaciones en Material Comun</t>
  </si>
  <si>
    <t>Llenos con Material Proveniente de la Excavacion</t>
  </si>
  <si>
    <t>ESTRUCTURA EN MADERA</t>
  </si>
  <si>
    <t>Columna en Madera Fina (Guayacan) de 4x5" L 5m</t>
  </si>
  <si>
    <t xml:space="preserve">ASEO GENERAL. </t>
  </si>
  <si>
    <t>Aseo general incluye retiro de sobrantes</t>
  </si>
  <si>
    <t>COSTOS DIRECTOS</t>
  </si>
  <si>
    <t>Columna en Madera Fina (Guayacan) de 4x5" L 2m</t>
  </si>
  <si>
    <t>instalacion de Soleras  en madera fina de 6 ML"</t>
  </si>
  <si>
    <t>instalacion de Soleras  en madera fina de 7 ML"</t>
  </si>
  <si>
    <t>Instalacion de Travesaños en madera fina de 2*3"</t>
  </si>
  <si>
    <t xml:space="preserve">PISOS Y MUROS </t>
  </si>
  <si>
    <t xml:space="preserve">construccion de piso en madra(tabla) fina </t>
  </si>
  <si>
    <t xml:space="preserve">construccion de muro en madra(tabla) fina </t>
  </si>
  <si>
    <t>CUBIERTA</t>
  </si>
  <si>
    <t>m2</t>
  </si>
  <si>
    <t>construccion de cubierta en lamina arquitectonica de 5 ml, incluye entramado en madera</t>
  </si>
  <si>
    <t>INSTALACION DE PUERTAS Y VENTANAS</t>
  </si>
  <si>
    <t xml:space="preserve">puerta de 1,0 x 2,1 </t>
  </si>
  <si>
    <t>ventana de 1,0 x 1,4</t>
  </si>
  <si>
    <t>aplicación de pinturas sobre muros</t>
  </si>
  <si>
    <t>aplicación de pinturas sobre muros exteriores e interiores</t>
  </si>
  <si>
    <t>MUNICIPIO DE ALTO BAUDO</t>
  </si>
  <si>
    <t>ADMINISTRACIÓN</t>
  </si>
  <si>
    <t>IMPREVISTOS</t>
  </si>
  <si>
    <t xml:space="preserve">UTILIDAD </t>
  </si>
  <si>
    <t xml:space="preserve">TOTAL </t>
  </si>
  <si>
    <t>CONSTRUCCION DE UN AULA EN MADERA PERTENECIENTE A LA IE INDIGENA DE PUERTO ALEGRE NAUCA</t>
  </si>
  <si>
    <t>ANÁLISIS DEL AIU</t>
  </si>
  <si>
    <t xml:space="preserve"> </t>
  </si>
  <si>
    <t>Costo directo Total</t>
  </si>
  <si>
    <t>Costos de administración de obra</t>
  </si>
  <si>
    <t>Descripción</t>
  </si>
  <si>
    <t>Cantidad</t>
  </si>
  <si>
    <t>% de participación</t>
  </si>
  <si>
    <t>Cantidad Meses</t>
  </si>
  <si>
    <t>Valor unitario</t>
  </si>
  <si>
    <t>Valor total</t>
  </si>
  <si>
    <t>Personal de obra</t>
  </si>
  <si>
    <t>1.1</t>
  </si>
  <si>
    <t xml:space="preserve">Director de obra </t>
  </si>
  <si>
    <t>1.2</t>
  </si>
  <si>
    <t xml:space="preserve">Residente de obra  </t>
  </si>
  <si>
    <t>Total personal de obra</t>
  </si>
  <si>
    <t>Costos de servicios públicos</t>
  </si>
  <si>
    <t>mes</t>
  </si>
  <si>
    <t>Costos de servicios publicos</t>
  </si>
  <si>
    <t>Costos de dotación campamento e instalaciones provisionales</t>
  </si>
  <si>
    <t>3.1</t>
  </si>
  <si>
    <t>Campamentos</t>
  </si>
  <si>
    <t>Total costos de dotación campamento</t>
  </si>
  <si>
    <t>Otros - gastos generales</t>
  </si>
  <si>
    <t>4.1</t>
  </si>
  <si>
    <t>Ensayos de laboratorio para Materiales, pruebas de carga y otros que sean requeridos</t>
  </si>
  <si>
    <t>Papelería y empastes</t>
  </si>
  <si>
    <t>4.3</t>
  </si>
  <si>
    <t>Registro fotográfico / videos / informes</t>
  </si>
  <si>
    <t>4.4</t>
  </si>
  <si>
    <t>Valla Informativa del proyecto (1,00  m x 1,50 m) banner con ojaletes con estructura metálica de soporte</t>
  </si>
  <si>
    <t>Total otros - gastos generales</t>
  </si>
  <si>
    <t>Total costos de legalización del contrato</t>
  </si>
  <si>
    <t>Gastos de legalización (del valor total del contrato)</t>
  </si>
  <si>
    <t>Total costos</t>
  </si>
  <si>
    <t>Administración</t>
  </si>
  <si>
    <t>Imprevistos</t>
  </si>
  <si>
    <t>Utilidad</t>
  </si>
  <si>
    <t>Total AIU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</si>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</sst>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5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\ * #,##0_-;\-&quot;$&quot;\ * #,##0_-;_-&quot;$&quot;\ * &quot;-&quot;??_-;_-@_-"/>
    <numFmt numFmtId="165" formatCode="_(* #,##0.00_);_(* \(#,##0.00\);_(* &quot;-&quot;??_);_(@_)"/>
    <numFmt numFmtId="166" formatCode="[$$-240A]#,##0"/>
    <numFmt numFmtId="167" formatCode="_(* #,##0_);_(* \(#,##0\);_(* &quot;-&quot;??_);_(@_)"/>
    <numFmt numFmtId="168" formatCode="&quot;$&quot;#,##0"/>
    <numFmt numFmtId="169" formatCode="0.0%"/>
    <numFmt numFmtId="170" formatCode="_(&quot;$&quot;\ * #,##0.00_);_(&quot;$&quot;\ * \(#,##0.00\);_(&quot;$&quot;\ * &quot;-&quot;??_);_(@_)"/>
    <numFmt numFmtId="171" formatCode="_(&quot;$&quot;\ * #,##0_);_(&quot;$&quot;\ * \(#,##0\);_(&quot;$&quot;\ * &quot;-&quot;??_);_(@_)"/>
    <numFmt numFmtId="172" formatCode="0.0000"/>
    <numFmt numFmtId="173" formatCode="0.0"/>
    <numFmt numFmtId="174" formatCode="_(&quot;$&quot;\ * #,##0.000_);_(&quot;$&quot;\ * \(#,##0.000\);_(&quot;$&quot;\ * &quot;-&quot;??_);_(@_)"/>
    <numFmt numFmtId="175" formatCode="_(&quot;$&quot;\ * #,##0.0_);_(&quot;$&quot;\ * \(#,##0.0\);_(&quot;$&quot;\ * &quot;-&quot;??_);_(@_)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entury Gothic"/>
      <family val="2"/>
    </font>
    <font>
      <b/>
      <sz val="14"/>
      <color theme="1"/>
      <name val="Century Gothic"/>
      <family val="2"/>
    </font>
    <font>
      <b/>
      <sz val="11"/>
      <name val="Century Gothic"/>
      <family val="2"/>
    </font>
    <font>
      <sz val="11"/>
      <name val="Century Gothic"/>
      <family val="2"/>
    </font>
    <font>
      <b/>
      <u/>
      <sz val="16"/>
      <color theme="1"/>
      <name val="Century Gothic"/>
      <family val="2"/>
    </font>
    <font>
      <b/>
      <sz val="9"/>
      <color theme="1"/>
      <name val="Century Gothic"/>
      <family val="2"/>
    </font>
    <font>
      <b/>
      <sz val="10"/>
      <color theme="1"/>
      <name val="Century Gothic"/>
      <family val="2"/>
    </font>
    <font>
      <sz val="10"/>
      <color theme="1"/>
      <name val="Century Gothic"/>
      <family val="2"/>
    </font>
    <font>
      <sz val="10"/>
      <name val="Century Gothic"/>
      <family val="2"/>
    </font>
    <font>
      <b/>
      <sz val="12"/>
      <name val="Arial"/>
      <family val="2"/>
    </font>
    <font>
      <b/>
      <sz val="14"/>
      <color indexed="8"/>
      <name val="Calibri"/>
      <family val="2"/>
    </font>
    <font>
      <sz val="10"/>
      <name val="MS Sans Serif"/>
      <family val="2"/>
    </font>
    <font>
      <sz val="9"/>
      <name val="Calibri"/>
      <family val="2"/>
    </font>
    <font>
      <b/>
      <sz val="9"/>
      <name val="Calibri"/>
      <family val="2"/>
    </font>
    <font>
      <sz val="11"/>
      <color indexed="8"/>
      <name val="Calibri"/>
      <family val="2"/>
    </font>
    <font>
      <sz val="10"/>
      <color indexed="8"/>
      <name val="Calibri"/>
      <family val="2"/>
    </font>
    <font>
      <sz val="9"/>
      <name val="Tahoma"/>
      <family val="2"/>
    </font>
    <font>
      <sz val="8"/>
      <name val="Arial"/>
      <family val="2"/>
    </font>
    <font>
      <sz val="9"/>
      <color indexed="8"/>
      <name val="Calibri"/>
      <family val="2"/>
    </font>
    <font>
      <sz val="12"/>
      <name val="Arial"/>
      <family val="2"/>
    </font>
    <font>
      <b/>
      <sz val="11"/>
      <color theme="1"/>
      <name val="Arial"/>
      <family val="2"/>
    </font>
    <font>
      <u/>
      <sz val="9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2"/>
        <bgColor indexed="8"/>
      </patternFill>
    </fill>
    <fill>
      <patternFill patternType="solid">
        <fgColor indexed="5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969696"/>
        <bgColor indexed="64"/>
      </patternFill>
    </fill>
    <fill>
      <patternFill patternType="solid">
        <fgColor indexed="55"/>
        <bgColor indexed="8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9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14" fillId="0" borderId="0"/>
    <xf numFmtId="43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9" fontId="17" fillId="0" borderId="0" applyFont="0" applyFill="0" applyBorder="0" applyAlignment="0" applyProtection="0"/>
  </cellStyleXfs>
  <cellXfs count="183">
    <xf numFmtId="0" fontId="0" fillId="0" borderId="0" xfId="0"/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165" fontId="8" fillId="0" borderId="1" xfId="0" applyNumberFormat="1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/>
    </xf>
    <xf numFmtId="0" fontId="9" fillId="2" borderId="1" xfId="0" applyFont="1" applyFill="1" applyBorder="1" applyAlignment="1">
      <alignment horizontal="left"/>
    </xf>
    <xf numFmtId="166" fontId="9" fillId="2" borderId="1" xfId="0" applyNumberFormat="1" applyFont="1" applyFill="1" applyBorder="1"/>
    <xf numFmtId="0" fontId="10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left" vertical="center" wrapText="1"/>
    </xf>
    <xf numFmtId="4" fontId="11" fillId="0" borderId="1" xfId="0" applyNumberFormat="1" applyFont="1" applyFill="1" applyBorder="1" applyAlignment="1">
      <alignment horizontal="center" vertical="center"/>
    </xf>
    <xf numFmtId="2" fontId="11" fillId="0" borderId="1" xfId="0" applyNumberFormat="1" applyFont="1" applyFill="1" applyBorder="1" applyAlignment="1">
      <alignment horizontal="center" vertical="center"/>
    </xf>
    <xf numFmtId="167" fontId="11" fillId="0" borderId="1" xfId="0" applyNumberFormat="1" applyFont="1" applyFill="1" applyBorder="1" applyAlignment="1">
      <alignment vertical="center"/>
    </xf>
    <xf numFmtId="166" fontId="11" fillId="0" borderId="1" xfId="0" applyNumberFormat="1" applyFont="1" applyFill="1" applyBorder="1" applyAlignment="1">
      <alignment vertical="center"/>
    </xf>
    <xf numFmtId="0" fontId="9" fillId="0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left" vertical="center" wrapText="1"/>
    </xf>
    <xf numFmtId="166" fontId="9" fillId="2" borderId="1" xfId="0" applyNumberFormat="1" applyFont="1" applyFill="1" applyBorder="1" applyAlignment="1">
      <alignment vertical="center"/>
    </xf>
    <xf numFmtId="0" fontId="10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left" vertical="center" wrapText="1"/>
    </xf>
    <xf numFmtId="166" fontId="9" fillId="0" borderId="1" xfId="0" applyNumberFormat="1" applyFont="1" applyFill="1" applyBorder="1" applyAlignment="1">
      <alignment vertical="center"/>
    </xf>
    <xf numFmtId="0" fontId="10" fillId="0" borderId="1" xfId="0" applyFont="1" applyFill="1" applyBorder="1" applyAlignment="1">
      <alignment horizontal="left" vertical="center" wrapText="1"/>
    </xf>
    <xf numFmtId="166" fontId="10" fillId="0" borderId="1" xfId="0" applyNumberFormat="1" applyFont="1" applyFill="1" applyBorder="1" applyAlignment="1">
      <alignment vertical="center"/>
    </xf>
    <xf numFmtId="164" fontId="10" fillId="0" borderId="1" xfId="1" applyNumberFormat="1" applyFont="1" applyFill="1" applyBorder="1" applyAlignment="1">
      <alignment horizontal="center" vertical="center"/>
    </xf>
    <xf numFmtId="166" fontId="0" fillId="0" borderId="0" xfId="0" applyNumberFormat="1"/>
    <xf numFmtId="166" fontId="10" fillId="0" borderId="0" xfId="0" applyNumberFormat="1" applyFont="1" applyFill="1" applyBorder="1" applyAlignment="1">
      <alignment vertical="center"/>
    </xf>
    <xf numFmtId="1" fontId="10" fillId="0" borderId="1" xfId="0" applyNumberFormat="1" applyFont="1" applyFill="1" applyBorder="1" applyAlignment="1">
      <alignment horizontal="center" vertical="center"/>
    </xf>
    <xf numFmtId="9" fontId="0" fillId="0" borderId="0" xfId="0" applyNumberFormat="1"/>
    <xf numFmtId="9" fontId="12" fillId="0" borderId="1" xfId="2" applyNumberFormat="1" applyFont="1" applyFill="1" applyBorder="1" applyAlignment="1">
      <alignment horizontal="center" vertical="center"/>
    </xf>
    <xf numFmtId="168" fontId="12" fillId="0" borderId="1" xfId="0" applyNumberFormat="1" applyFont="1" applyFill="1" applyBorder="1" applyAlignment="1">
      <alignment vertical="center"/>
    </xf>
    <xf numFmtId="169" fontId="12" fillId="0" borderId="1" xfId="2" applyNumberFormat="1" applyFont="1" applyFill="1" applyBorder="1" applyAlignment="1">
      <alignment horizontal="center" vertical="center"/>
    </xf>
    <xf numFmtId="0" fontId="0" fillId="0" borderId="1" xfId="0" applyBorder="1"/>
    <xf numFmtId="0" fontId="12" fillId="0" borderId="3" xfId="0" applyFont="1" applyFill="1" applyBorder="1" applyAlignment="1">
      <alignment horizontal="center" vertical="center"/>
    </xf>
    <xf numFmtId="0" fontId="12" fillId="0" borderId="4" xfId="0" applyFont="1" applyFill="1" applyBorder="1" applyAlignment="1">
      <alignment horizontal="center" vertical="center"/>
    </xf>
    <xf numFmtId="0" fontId="12" fillId="0" borderId="5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left" vertical="center"/>
    </xf>
    <xf numFmtId="0" fontId="10" fillId="0" borderId="1" xfId="0" applyFont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0" fillId="0" borderId="0" xfId="0" applyFont="1"/>
    <xf numFmtId="0" fontId="2" fillId="0" borderId="9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 wrapText="1"/>
    </xf>
    <xf numFmtId="14" fontId="13" fillId="0" borderId="3" xfId="0" applyNumberFormat="1" applyFont="1" applyFill="1" applyBorder="1" applyAlignment="1">
      <alignment horizontal="center"/>
    </xf>
    <xf numFmtId="14" fontId="13" fillId="0" borderId="4" xfId="0" applyNumberFormat="1" applyFont="1" applyFill="1" applyBorder="1" applyAlignment="1">
      <alignment horizontal="center"/>
    </xf>
    <xf numFmtId="14" fontId="13" fillId="0" borderId="5" xfId="0" applyNumberFormat="1" applyFont="1" applyFill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 applyAlignment="1">
      <alignment horizontal="center"/>
    </xf>
    <xf numFmtId="0" fontId="15" fillId="3" borderId="1" xfId="5" applyFont="1" applyFill="1" applyBorder="1" applyAlignment="1">
      <alignment horizontal="center" vertical="center"/>
    </xf>
    <xf numFmtId="0" fontId="16" fillId="4" borderId="1" xfId="5" applyFont="1" applyFill="1" applyBorder="1" applyAlignment="1">
      <alignment vertical="center"/>
    </xf>
    <xf numFmtId="0" fontId="15" fillId="4" borderId="13" xfId="5" applyFont="1" applyFill="1" applyBorder="1" applyAlignment="1">
      <alignment vertical="center"/>
    </xf>
    <xf numFmtId="0" fontId="15" fillId="3" borderId="13" xfId="5" applyFont="1" applyFill="1" applyBorder="1" applyAlignment="1">
      <alignment vertical="center"/>
    </xf>
    <xf numFmtId="0" fontId="15" fillId="5" borderId="13" xfId="5" applyFont="1" applyFill="1" applyBorder="1" applyAlignment="1">
      <alignment vertical="center"/>
    </xf>
    <xf numFmtId="171" fontId="16" fillId="5" borderId="13" xfId="1" applyNumberFormat="1" applyFont="1" applyFill="1" applyBorder="1" applyAlignment="1">
      <alignment vertical="center"/>
    </xf>
    <xf numFmtId="172" fontId="0" fillId="0" borderId="0" xfId="0" applyNumberFormat="1" applyFont="1"/>
    <xf numFmtId="0" fontId="15" fillId="0" borderId="1" xfId="5" applyFont="1" applyBorder="1" applyAlignment="1">
      <alignment horizontal="center" vertical="center"/>
    </xf>
    <xf numFmtId="0" fontId="15" fillId="0" borderId="1" xfId="5" applyFont="1" applyBorder="1" applyAlignment="1">
      <alignment vertical="center"/>
    </xf>
    <xf numFmtId="0" fontId="15" fillId="0" borderId="1" xfId="5" applyFont="1" applyFill="1" applyBorder="1" applyAlignment="1">
      <alignment vertical="center"/>
    </xf>
    <xf numFmtId="171" fontId="15" fillId="0" borderId="1" xfId="5" applyNumberFormat="1" applyFont="1" applyBorder="1" applyAlignment="1">
      <alignment vertical="center"/>
    </xf>
    <xf numFmtId="1" fontId="16" fillId="3" borderId="1" xfId="5" applyNumberFormat="1" applyFont="1" applyFill="1" applyBorder="1" applyAlignment="1">
      <alignment horizontal="center" vertical="center"/>
    </xf>
    <xf numFmtId="0" fontId="16" fillId="3" borderId="1" xfId="5" applyFont="1" applyFill="1" applyBorder="1" applyAlignment="1">
      <alignment vertical="center"/>
    </xf>
    <xf numFmtId="0" fontId="15" fillId="3" borderId="1" xfId="5" applyFont="1" applyFill="1" applyBorder="1" applyAlignment="1">
      <alignment vertical="center"/>
    </xf>
    <xf numFmtId="171" fontId="15" fillId="3" borderId="1" xfId="5" applyNumberFormat="1" applyFont="1" applyFill="1" applyBorder="1" applyAlignment="1">
      <alignment vertical="center"/>
    </xf>
    <xf numFmtId="173" fontId="16" fillId="0" borderId="1" xfId="5" applyNumberFormat="1" applyFont="1" applyBorder="1" applyAlignment="1">
      <alignment horizontal="center" vertical="center"/>
    </xf>
    <xf numFmtId="0" fontId="16" fillId="0" borderId="1" xfId="5" applyFont="1" applyBorder="1" applyAlignment="1">
      <alignment vertical="center"/>
    </xf>
    <xf numFmtId="0" fontId="16" fillId="0" borderId="1" xfId="5" applyFont="1" applyFill="1" applyBorder="1" applyAlignment="1">
      <alignment vertical="center"/>
    </xf>
    <xf numFmtId="173" fontId="15" fillId="4" borderId="1" xfId="5" applyNumberFormat="1" applyFont="1" applyFill="1" applyBorder="1" applyAlignment="1">
      <alignment horizontal="center" vertical="center"/>
    </xf>
    <xf numFmtId="0" fontId="16" fillId="4" borderId="1" xfId="5" applyFont="1" applyFill="1" applyBorder="1" applyAlignment="1">
      <alignment horizontal="center" vertical="center"/>
    </xf>
    <xf numFmtId="0" fontId="16" fillId="3" borderId="1" xfId="5" applyFont="1" applyFill="1" applyBorder="1" applyAlignment="1">
      <alignment horizontal="center" vertical="center"/>
    </xf>
    <xf numFmtId="0" fontId="16" fillId="4" borderId="1" xfId="5" applyFont="1" applyFill="1" applyBorder="1" applyAlignment="1">
      <alignment horizontal="center" vertical="center" wrapText="1"/>
    </xf>
    <xf numFmtId="0" fontId="16" fillId="5" borderId="1" xfId="5" applyFont="1" applyFill="1" applyBorder="1" applyAlignment="1">
      <alignment horizontal="center" vertical="center"/>
    </xf>
    <xf numFmtId="171" fontId="16" fillId="4" borderId="1" xfId="5" applyNumberFormat="1" applyFont="1" applyFill="1" applyBorder="1" applyAlignment="1">
      <alignment horizontal="center" vertical="center"/>
    </xf>
    <xf numFmtId="173" fontId="15" fillId="0" borderId="1" xfId="5" applyNumberFormat="1" applyFont="1" applyBorder="1" applyAlignment="1">
      <alignment horizontal="center" vertical="center"/>
    </xf>
    <xf numFmtId="0" fontId="15" fillId="0" borderId="1" xfId="5" applyFont="1" applyBorder="1" applyAlignment="1">
      <alignment horizontal="left" vertical="center"/>
    </xf>
    <xf numFmtId="0" fontId="16" fillId="0" borderId="1" xfId="5" applyFont="1" applyBorder="1" applyAlignment="1">
      <alignment horizontal="center" vertical="center"/>
    </xf>
    <xf numFmtId="0" fontId="16" fillId="0" borderId="1" xfId="5" applyFont="1" applyFill="1" applyBorder="1" applyAlignment="1">
      <alignment horizontal="center" vertical="center"/>
    </xf>
    <xf numFmtId="171" fontId="16" fillId="0" borderId="1" xfId="5" applyNumberFormat="1" applyFont="1" applyBorder="1" applyAlignment="1">
      <alignment horizontal="center" vertical="center"/>
    </xf>
    <xf numFmtId="1" fontId="16" fillId="6" borderId="1" xfId="5" applyNumberFormat="1" applyFont="1" applyFill="1" applyBorder="1" applyAlignment="1">
      <alignment horizontal="center" vertical="center"/>
    </xf>
    <xf numFmtId="0" fontId="16" fillId="6" borderId="1" xfId="5" applyFont="1" applyFill="1" applyBorder="1" applyAlignment="1">
      <alignment vertical="center"/>
    </xf>
    <xf numFmtId="0" fontId="15" fillId="6" borderId="1" xfId="5" applyFont="1" applyFill="1" applyBorder="1" applyAlignment="1">
      <alignment vertical="center"/>
    </xf>
    <xf numFmtId="0" fontId="15" fillId="7" borderId="1" xfId="5" applyFont="1" applyFill="1" applyBorder="1" applyAlignment="1">
      <alignment vertical="center"/>
    </xf>
    <xf numFmtId="0" fontId="15" fillId="8" borderId="1" xfId="5" applyFont="1" applyFill="1" applyBorder="1" applyAlignment="1">
      <alignment vertical="center"/>
    </xf>
    <xf numFmtId="0" fontId="15" fillId="0" borderId="1" xfId="5" applyFont="1" applyFill="1" applyBorder="1" applyAlignment="1">
      <alignment horizontal="left" vertical="center"/>
    </xf>
    <xf numFmtId="3" fontId="15" fillId="0" borderId="1" xfId="6" applyNumberFormat="1" applyFont="1" applyFill="1" applyBorder="1" applyAlignment="1">
      <alignment horizontal="center" vertical="center"/>
    </xf>
    <xf numFmtId="9" fontId="15" fillId="0" borderId="1" xfId="2" applyFont="1" applyBorder="1" applyAlignment="1">
      <alignment horizontal="center" vertical="center"/>
    </xf>
    <xf numFmtId="1" fontId="15" fillId="0" borderId="1" xfId="3" applyNumberFormat="1" applyFont="1" applyBorder="1" applyAlignment="1">
      <alignment horizontal="center" vertical="center"/>
    </xf>
    <xf numFmtId="171" fontId="15" fillId="0" borderId="1" xfId="7" applyNumberFormat="1" applyFont="1" applyFill="1" applyBorder="1" applyAlignment="1">
      <alignment horizontal="center" vertical="center"/>
    </xf>
    <xf numFmtId="171" fontId="15" fillId="0" borderId="1" xfId="7" applyNumberFormat="1" applyFont="1" applyBorder="1" applyAlignment="1">
      <alignment horizontal="right" vertical="center"/>
    </xf>
    <xf numFmtId="171" fontId="18" fillId="0" borderId="0" xfId="0" applyNumberFormat="1" applyFont="1" applyAlignment="1">
      <alignment vertical="center"/>
    </xf>
    <xf numFmtId="0" fontId="18" fillId="0" borderId="0" xfId="0" applyFont="1" applyAlignment="1">
      <alignment vertical="center"/>
    </xf>
    <xf numFmtId="0" fontId="15" fillId="4" borderId="1" xfId="5" applyFont="1" applyFill="1" applyBorder="1" applyAlignment="1">
      <alignment horizontal="center" vertical="center"/>
    </xf>
    <xf numFmtId="4" fontId="15" fillId="3" borderId="1" xfId="5" applyNumberFormat="1" applyFont="1" applyFill="1" applyBorder="1" applyAlignment="1">
      <alignment horizontal="center" vertical="center"/>
    </xf>
    <xf numFmtId="4" fontId="15" fillId="4" borderId="1" xfId="5" applyNumberFormat="1" applyFont="1" applyFill="1" applyBorder="1" applyAlignment="1">
      <alignment horizontal="center" vertical="center"/>
    </xf>
    <xf numFmtId="167" fontId="15" fillId="4" borderId="1" xfId="5" applyNumberFormat="1" applyFont="1" applyFill="1" applyBorder="1" applyAlignment="1">
      <alignment vertical="center"/>
    </xf>
    <xf numFmtId="170" fontId="16" fillId="5" borderId="1" xfId="7" applyFont="1" applyFill="1" applyBorder="1" applyAlignment="1">
      <alignment horizontal="center" vertical="center"/>
    </xf>
    <xf numFmtId="171" fontId="15" fillId="4" borderId="1" xfId="7" applyNumberFormat="1" applyFont="1" applyFill="1" applyBorder="1" applyAlignment="1">
      <alignment horizontal="right" vertical="center"/>
    </xf>
    <xf numFmtId="167" fontId="15" fillId="0" borderId="1" xfId="5" applyNumberFormat="1" applyFont="1" applyBorder="1" applyAlignment="1">
      <alignment vertical="center"/>
    </xf>
    <xf numFmtId="167" fontId="15" fillId="6" borderId="1" xfId="5" applyNumberFormat="1" applyFont="1" applyFill="1" applyBorder="1" applyAlignment="1">
      <alignment vertical="center"/>
    </xf>
    <xf numFmtId="171" fontId="15" fillId="6" borderId="1" xfId="5" applyNumberFormat="1" applyFont="1" applyFill="1" applyBorder="1" applyAlignment="1">
      <alignment horizontal="center" vertical="center"/>
    </xf>
    <xf numFmtId="4" fontId="15" fillId="0" borderId="1" xfId="6" applyNumberFormat="1" applyFont="1" applyBorder="1" applyAlignment="1">
      <alignment horizontal="center" vertical="center"/>
    </xf>
    <xf numFmtId="1" fontId="15" fillId="0" borderId="1" xfId="6" applyNumberFormat="1" applyFont="1" applyBorder="1" applyAlignment="1">
      <alignment horizontal="center" vertical="center"/>
    </xf>
    <xf numFmtId="170" fontId="15" fillId="0" borderId="1" xfId="7" applyFont="1" applyFill="1" applyBorder="1" applyAlignment="1">
      <alignment horizontal="center" vertical="center"/>
    </xf>
    <xf numFmtId="2" fontId="15" fillId="0" borderId="1" xfId="5" applyNumberFormat="1" applyFont="1" applyBorder="1" applyAlignment="1">
      <alignment horizontal="center" vertical="center"/>
    </xf>
    <xf numFmtId="14" fontId="16" fillId="4" borderId="3" xfId="5" applyNumberFormat="1" applyFont="1" applyFill="1" applyBorder="1" applyAlignment="1">
      <alignment horizontal="center" vertical="center"/>
    </xf>
    <xf numFmtId="0" fontId="16" fillId="4" borderId="4" xfId="5" applyFont="1" applyFill="1" applyBorder="1" applyAlignment="1">
      <alignment horizontal="center" vertical="center"/>
    </xf>
    <xf numFmtId="0" fontId="16" fillId="4" borderId="5" xfId="5" applyFont="1" applyFill="1" applyBorder="1" applyAlignment="1">
      <alignment horizontal="center" vertical="center"/>
    </xf>
    <xf numFmtId="167" fontId="16" fillId="4" borderId="5" xfId="5" applyNumberFormat="1" applyFont="1" applyFill="1" applyBorder="1" applyAlignment="1">
      <alignment vertical="center"/>
    </xf>
    <xf numFmtId="167" fontId="16" fillId="0" borderId="1" xfId="5" applyNumberFormat="1" applyFont="1" applyFill="1" applyBorder="1" applyAlignment="1">
      <alignment vertical="center"/>
    </xf>
    <xf numFmtId="0" fontId="16" fillId="6" borderId="11" xfId="5" applyFont="1" applyFill="1" applyBorder="1" applyAlignment="1">
      <alignment horizontal="center" vertical="center"/>
    </xf>
    <xf numFmtId="0" fontId="16" fillId="6" borderId="2" xfId="5" applyFont="1" applyFill="1" applyBorder="1" applyAlignment="1">
      <alignment vertical="center"/>
    </xf>
    <xf numFmtId="0" fontId="16" fillId="7" borderId="1" xfId="5" applyFont="1" applyFill="1" applyBorder="1" applyAlignment="1">
      <alignment vertical="center"/>
    </xf>
    <xf numFmtId="0" fontId="16" fillId="6" borderId="12" xfId="5" applyFont="1" applyFill="1" applyBorder="1" applyAlignment="1">
      <alignment vertical="center"/>
    </xf>
    <xf numFmtId="167" fontId="16" fillId="6" borderId="12" xfId="5" applyNumberFormat="1" applyFont="1" applyFill="1" applyBorder="1" applyAlignment="1">
      <alignment vertical="center"/>
    </xf>
    <xf numFmtId="0" fontId="15" fillId="6" borderId="13" xfId="5" applyFont="1" applyFill="1" applyBorder="1" applyAlignment="1">
      <alignment vertical="center"/>
    </xf>
    <xf numFmtId="171" fontId="15" fillId="6" borderId="13" xfId="5" applyNumberFormat="1" applyFont="1" applyFill="1" applyBorder="1" applyAlignment="1">
      <alignment vertical="center"/>
    </xf>
    <xf numFmtId="0" fontId="15" fillId="0" borderId="2" xfId="5" applyFont="1" applyFill="1" applyBorder="1" applyAlignment="1">
      <alignment horizontal="center" vertical="center"/>
    </xf>
    <xf numFmtId="0" fontId="15" fillId="0" borderId="1" xfId="5" applyFont="1" applyFill="1" applyBorder="1" applyAlignment="1">
      <alignment horizontal="center" vertical="center"/>
    </xf>
    <xf numFmtId="0" fontId="16" fillId="0" borderId="12" xfId="5" applyFont="1" applyFill="1" applyBorder="1" applyAlignment="1">
      <alignment vertical="center"/>
    </xf>
    <xf numFmtId="167" fontId="16" fillId="0" borderId="12" xfId="5" applyNumberFormat="1" applyFont="1" applyFill="1" applyBorder="1" applyAlignment="1">
      <alignment vertical="center"/>
    </xf>
    <xf numFmtId="0" fontId="15" fillId="0" borderId="1" xfId="5" applyFont="1" applyFill="1" applyBorder="1" applyAlignment="1">
      <alignment vertical="center" wrapText="1"/>
    </xf>
    <xf numFmtId="0" fontId="15" fillId="0" borderId="1" xfId="5" applyFont="1" applyFill="1" applyBorder="1" applyAlignment="1">
      <alignment horizontal="justify" vertical="center" wrapText="1"/>
    </xf>
    <xf numFmtId="1" fontId="15" fillId="0" borderId="1" xfId="2" applyNumberFormat="1" applyFont="1" applyBorder="1" applyAlignment="1">
      <alignment horizontal="center" vertical="center"/>
    </xf>
    <xf numFmtId="4" fontId="15" fillId="7" borderId="1" xfId="5" applyNumberFormat="1" applyFont="1" applyFill="1" applyBorder="1" applyAlignment="1">
      <alignment horizontal="center" vertical="center"/>
    </xf>
    <xf numFmtId="4" fontId="16" fillId="5" borderId="1" xfId="5" applyNumberFormat="1" applyFont="1" applyFill="1" applyBorder="1" applyAlignment="1">
      <alignment horizontal="center" vertical="center"/>
    </xf>
    <xf numFmtId="0" fontId="16" fillId="6" borderId="1" xfId="5" applyFont="1" applyFill="1" applyBorder="1" applyAlignment="1">
      <alignment horizontal="center" vertical="center"/>
    </xf>
    <xf numFmtId="167" fontId="15" fillId="0" borderId="1" xfId="6" applyNumberFormat="1" applyFont="1" applyBorder="1" applyAlignment="1">
      <alignment vertical="center"/>
    </xf>
    <xf numFmtId="174" fontId="15" fillId="0" borderId="1" xfId="7" applyNumberFormat="1" applyFont="1" applyFill="1" applyBorder="1" applyAlignment="1">
      <alignment horizontal="center" vertical="center"/>
    </xf>
    <xf numFmtId="0" fontId="15" fillId="4" borderId="1" xfId="5" applyFont="1" applyFill="1" applyBorder="1" applyAlignment="1">
      <alignment vertical="center"/>
    </xf>
    <xf numFmtId="0" fontId="15" fillId="5" borderId="1" xfId="5" applyFont="1" applyFill="1" applyBorder="1" applyAlignment="1">
      <alignment vertical="center"/>
    </xf>
    <xf numFmtId="0" fontId="19" fillId="0" borderId="1" xfId="5" applyFont="1" applyFill="1" applyBorder="1" applyAlignment="1">
      <alignment horizontal="center" vertical="center"/>
    </xf>
    <xf numFmtId="10" fontId="20" fillId="0" borderId="1" xfId="8" applyNumberFormat="1" applyFont="1" applyFill="1" applyBorder="1" applyAlignment="1">
      <alignment horizontal="center" vertical="center"/>
    </xf>
    <xf numFmtId="169" fontId="20" fillId="0" borderId="1" xfId="8" applyNumberFormat="1" applyFont="1" applyFill="1" applyBorder="1" applyAlignment="1">
      <alignment horizontal="center" vertical="center"/>
    </xf>
    <xf numFmtId="171" fontId="19" fillId="0" borderId="1" xfId="7" applyNumberFormat="1" applyFont="1" applyFill="1" applyBorder="1" applyAlignment="1">
      <alignment horizontal="center" vertical="center"/>
    </xf>
    <xf numFmtId="171" fontId="19" fillId="0" borderId="1" xfId="5" applyNumberFormat="1" applyFont="1" applyBorder="1" applyAlignment="1">
      <alignment vertical="center"/>
    </xf>
    <xf numFmtId="171" fontId="15" fillId="0" borderId="1" xfId="7" applyNumberFormat="1" applyFont="1" applyFill="1" applyBorder="1" applyAlignment="1">
      <alignment horizontal="right" vertical="center"/>
    </xf>
    <xf numFmtId="0" fontId="18" fillId="0" borderId="0" xfId="0" applyFont="1" applyFill="1" applyAlignment="1">
      <alignment vertical="center"/>
    </xf>
    <xf numFmtId="0" fontId="0" fillId="0" borderId="0" xfId="0" applyFont="1" applyFill="1"/>
    <xf numFmtId="169" fontId="15" fillId="4" borderId="1" xfId="2" applyNumberFormat="1" applyFont="1" applyFill="1" applyBorder="1" applyAlignment="1">
      <alignment vertical="center"/>
    </xf>
    <xf numFmtId="175" fontId="15" fillId="4" borderId="1" xfId="7" applyNumberFormat="1" applyFont="1" applyFill="1" applyBorder="1" applyAlignment="1">
      <alignment horizontal="right" vertical="center"/>
    </xf>
    <xf numFmtId="10" fontId="15" fillId="0" borderId="1" xfId="5" applyNumberFormat="1" applyFont="1" applyBorder="1" applyAlignment="1">
      <alignment vertical="center"/>
    </xf>
    <xf numFmtId="175" fontId="15" fillId="0" borderId="1" xfId="5" applyNumberFormat="1" applyFont="1" applyBorder="1" applyAlignment="1">
      <alignment vertical="center"/>
    </xf>
    <xf numFmtId="171" fontId="0" fillId="0" borderId="0" xfId="0" applyNumberFormat="1" applyFont="1"/>
    <xf numFmtId="10" fontId="15" fillId="4" borderId="1" xfId="2" applyNumberFormat="1" applyFont="1" applyFill="1" applyBorder="1" applyAlignment="1">
      <alignment vertical="center"/>
    </xf>
    <xf numFmtId="10" fontId="15" fillId="0" borderId="1" xfId="5" applyNumberFormat="1" applyFont="1" applyFill="1" applyBorder="1" applyAlignment="1">
      <alignment vertical="center"/>
    </xf>
    <xf numFmtId="10" fontId="15" fillId="0" borderId="1" xfId="2" applyNumberFormat="1" applyFont="1" applyFill="1" applyBorder="1" applyAlignment="1">
      <alignment vertical="center"/>
    </xf>
    <xf numFmtId="0" fontId="15" fillId="6" borderId="1" xfId="5" applyFont="1" applyFill="1" applyBorder="1" applyAlignment="1">
      <alignment horizontal="center" vertical="center"/>
    </xf>
    <xf numFmtId="10" fontId="16" fillId="9" borderId="1" xfId="5" applyNumberFormat="1" applyFont="1" applyFill="1" applyBorder="1" applyAlignment="1">
      <alignment vertical="center"/>
    </xf>
    <xf numFmtId="175" fontId="16" fillId="6" borderId="1" xfId="1" applyNumberFormat="1" applyFont="1" applyFill="1" applyBorder="1" applyAlignment="1">
      <alignment vertical="center"/>
    </xf>
    <xf numFmtId="0" fontId="21" fillId="0" borderId="0" xfId="0" applyFont="1" applyAlignment="1">
      <alignment horizontal="center"/>
    </xf>
    <xf numFmtId="0" fontId="21" fillId="0" borderId="0" xfId="0" applyFont="1"/>
    <xf numFmtId="0" fontId="21" fillId="0" borderId="0" xfId="0" applyFont="1" applyFill="1"/>
    <xf numFmtId="171" fontId="21" fillId="0" borderId="0" xfId="0" applyNumberFormat="1" applyFont="1"/>
    <xf numFmtId="171" fontId="21" fillId="0" borderId="0" xfId="4" applyNumberFormat="1" applyFont="1"/>
    <xf numFmtId="9" fontId="21" fillId="0" borderId="0" xfId="2" applyFont="1"/>
    <xf numFmtId="0" fontId="22" fillId="0" borderId="0" xfId="0" applyFont="1" applyFill="1" applyAlignment="1">
      <alignment vertical="center"/>
    </xf>
    <xf numFmtId="1" fontId="22" fillId="0" borderId="0" xfId="0" applyNumberFormat="1" applyFont="1" applyFill="1" applyAlignment="1">
      <alignment vertical="center"/>
    </xf>
    <xf numFmtId="168" fontId="22" fillId="0" borderId="0" xfId="0" applyNumberFormat="1" applyFont="1" applyFill="1" applyAlignment="1">
      <alignment vertical="center"/>
    </xf>
    <xf numFmtId="0" fontId="22" fillId="0" borderId="0" xfId="0" applyFont="1" applyFill="1" applyAlignment="1">
      <alignment horizontal="center" vertical="center"/>
    </xf>
    <xf numFmtId="0" fontId="22" fillId="0" borderId="0" xfId="0" applyFont="1" applyFill="1" applyAlignment="1">
      <alignment horizontal="justify" vertical="center"/>
    </xf>
    <xf numFmtId="168" fontId="22" fillId="0" borderId="0" xfId="1" applyNumberFormat="1" applyFont="1" applyFill="1" applyAlignment="1">
      <alignment horizontal="center" vertical="center"/>
    </xf>
    <xf numFmtId="0" fontId="22" fillId="0" borderId="0" xfId="0" applyFont="1" applyFill="1" applyAlignment="1">
      <alignment horizontal="left" vertical="center"/>
    </xf>
    <xf numFmtId="0" fontId="0" fillId="0" borderId="0" xfId="0" applyFont="1" applyAlignment="1">
      <alignment horizontal="center"/>
    </xf>
    <xf numFmtId="0" fontId="23" fillId="0" borderId="0" xfId="0" applyFont="1" applyAlignment="1">
      <alignment vertical="center"/>
    </xf>
    <xf numFmtId="0" fontId="22" fillId="0" borderId="0" xfId="0" applyFont="1" applyFill="1" applyBorder="1" applyAlignment="1">
      <alignment horizontal="justify" vertical="center"/>
    </xf>
    <xf numFmtId="9" fontId="24" fillId="0" borderId="1" xfId="2" applyFont="1" applyBorder="1" applyAlignment="1">
      <alignment horizontal="center" vertical="center"/>
    </xf>
  </cellXfs>
  <cellStyles count="9">
    <cellStyle name="Millares" xfId="3" builtinId="3"/>
    <cellStyle name="Millares 4" xfId="6"/>
    <cellStyle name="Moneda" xfId="1" builtinId="4"/>
    <cellStyle name="Moneda [0]" xfId="4" builtinId="7"/>
    <cellStyle name="Moneda 2" xfId="7"/>
    <cellStyle name="Normal" xfId="0" builtinId="0"/>
    <cellStyle name="Normal 5" xfId="5"/>
    <cellStyle name="Porcentaje" xfId="2" builtinId="5"/>
    <cellStyle name="Porcentaje 2 2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1000125</xdr:colOff>
      <xdr:row>0</xdr:row>
      <xdr:rowOff>180975</xdr:rowOff>
    </xdr:from>
    <xdr:to>
      <xdr:col>2</xdr:col>
      <xdr:colOff>1000125</xdr:colOff>
      <xdr:row>1</xdr:row>
      <xdr:rowOff>142875</xdr:rowOff>
    </xdr:to>
    <xdr:sp macro="" textlink="">
      <xdr:nvSpPr>
        <xdr:cNvPr id="2" name="Object 1" hidden="1">
          <a:extLst>
            <a:ext uri="{63B3BB69-23CF-44E3-9099-C40C66FF867C}">
              <a14:compatExt xmlns:a14="http://schemas.microsoft.com/office/drawing/2010/main" spid="_x0000_s169985"/>
            </a:ext>
            <a:ext uri="{FF2B5EF4-FFF2-40B4-BE49-F238E27FC236}">
              <a16:creationId xmlns="" xmlns:a16="http://schemas.microsoft.com/office/drawing/2014/main" id="{00000000-0008-0000-0300-000001980200}"/>
            </a:ext>
          </a:extLst>
        </xdr:cNvPr>
        <xdr:cNvSpPr/>
      </xdr:nvSpPr>
      <xdr:spPr bwMode="auto">
        <a:xfrm>
          <a:off x="2143125" y="180975"/>
          <a:ext cx="0" cy="1447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1000125</xdr:colOff>
      <xdr:row>0</xdr:row>
      <xdr:rowOff>180975</xdr:rowOff>
    </xdr:from>
    <xdr:to>
      <xdr:col>2</xdr:col>
      <xdr:colOff>1000125</xdr:colOff>
      <xdr:row>1</xdr:row>
      <xdr:rowOff>142875</xdr:rowOff>
    </xdr:to>
    <xdr:pic>
      <xdr:nvPicPr>
        <xdr:cNvPr id="3" name="Picture 1">
          <a:extLst>
            <a:ext uri="{FF2B5EF4-FFF2-40B4-BE49-F238E27FC236}">
              <a16:creationId xmlns="" xmlns:a16="http://schemas.microsoft.com/office/drawing/2014/main" id="{CEE71F53-5FA7-3011-CD99-67C392A7DE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43125" y="180975"/>
          <a:ext cx="0" cy="1447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airz/OneDrive/Escritorio/MEDIO%20BAUDO/escuela%20boca%20de%20pepe/Presupuesto%20158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AIRZON%20RENGIFO/Desktop/presupuesto%20modelo%202%20aulas%20yeison%20salaza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"/>
      <sheetName val="SALARIOS Y PRESTACIONES"/>
      <sheetName val="CUADRILLAS"/>
      <sheetName val="Presupuesto General"/>
      <sheetName val="calculo de cantidades"/>
      <sheetName val="1.1"/>
      <sheetName val="2.1"/>
      <sheetName val="2.2"/>
      <sheetName val="3.1 "/>
      <sheetName val="3.2"/>
      <sheetName val="3.3"/>
      <sheetName val="3.4"/>
      <sheetName val="4.1"/>
      <sheetName val="SALARIO Y PRESTACIONES"/>
      <sheetName val="Cálculo AIU"/>
      <sheetName val="Programacion por capitulos"/>
    </sheetNames>
    <sheetDataSet>
      <sheetData sheetId="0">
        <row r="3">
          <cell r="A3" t="str">
            <v>Columna en Madera Fina (Guayacán) de 4x5" L 5m</v>
          </cell>
        </row>
      </sheetData>
      <sheetData sheetId="1"/>
      <sheetData sheetId="2">
        <row r="24">
          <cell r="C24" t="str">
            <v>Cuadrilla AA, 2Ay (Obreros)</v>
          </cell>
        </row>
      </sheetData>
      <sheetData sheetId="3">
        <row r="2">
          <cell r="A2" t="str">
            <v>DEPARTAMENTO DE CHOCÓ</v>
          </cell>
        </row>
      </sheetData>
      <sheetData sheetId="4"/>
      <sheetData sheetId="5">
        <row r="5">
          <cell r="H5" t="str">
            <v>m2</v>
          </cell>
        </row>
      </sheetData>
      <sheetData sheetId="6">
        <row r="5">
          <cell r="H5" t="str">
            <v>m3</v>
          </cell>
        </row>
      </sheetData>
      <sheetData sheetId="7">
        <row r="5">
          <cell r="H5" t="str">
            <v>m3</v>
          </cell>
        </row>
      </sheetData>
      <sheetData sheetId="8">
        <row r="5">
          <cell r="H5" t="str">
            <v>un</v>
          </cell>
        </row>
      </sheetData>
      <sheetData sheetId="9">
        <row r="32">
          <cell r="H32">
            <v>50308.25</v>
          </cell>
        </row>
      </sheetData>
      <sheetData sheetId="10">
        <row r="32">
          <cell r="H32">
            <v>45478.25</v>
          </cell>
        </row>
      </sheetData>
      <sheetData sheetId="11"/>
      <sheetData sheetId="12">
        <row r="5">
          <cell r="H5" t="str">
            <v>m2</v>
          </cell>
        </row>
      </sheetData>
      <sheetData sheetId="13">
        <row r="6">
          <cell r="I6">
            <v>2500000</v>
          </cell>
        </row>
      </sheetData>
      <sheetData sheetId="14"/>
      <sheetData sheetId="1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 "/>
      <sheetName val="AIU"/>
      <sheetName val="SALARIOS Y PRESTACIONES"/>
      <sheetName val="INSUMOS"/>
      <sheetName val="MEMORIA DE CANTIDADES"/>
      <sheetName val="ITEM Acero de refuerzo"/>
      <sheetName val="1.REALIZAR OBRASPRELIMINARES"/>
      <sheetName val="2.ESTRUCT DE CONCRETO Y CIMENT"/>
      <sheetName val="3. DESAGUE E INSTALCIONES SANIT"/>
      <sheetName val="4. INSTALCIONES HIDRAULICAS"/>
      <sheetName val="5. CUBIERTA"/>
      <sheetName val="6. MAMPOSTERIA "/>
      <sheetName val="7. ACABADOS DE PISOS Y MUROS "/>
      <sheetName val="8. INST. ELECTRICAS"/>
      <sheetName val="9.CARPINTERIA METALICA"/>
      <sheetName val="10.APARATOS SANITARIOS"/>
      <sheetName val="11. PINTURA"/>
      <sheetName val="CADENA DE VALOR"/>
      <sheetName val="PRES INTERV"/>
      <sheetName val="FACT MULTI INT "/>
      <sheetName val="CONCRETOS Y MORTEROS"/>
      <sheetName val="CUADRILLAS"/>
      <sheetName val="BIOSEGURIDAD"/>
      <sheetName val="PRESUPUESTO PMA  "/>
    </sheetNames>
    <sheetDataSet>
      <sheetData sheetId="0">
        <row r="4">
          <cell r="B4" t="str">
            <v>CONSTRUCCION DE DOS AULAS DE CLASES EN LA I.E INDIGENA AGROPECUARIA DE ISLETA - CHOCÓ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5"/>
  <sheetViews>
    <sheetView tabSelected="1" view="pageBreakPreview" zoomScale="90" zoomScaleNormal="90" zoomScaleSheetLayoutView="90" workbookViewId="0">
      <selection activeCell="I14" sqref="I14"/>
    </sheetView>
  </sheetViews>
  <sheetFormatPr baseColWidth="10" defaultRowHeight="14.4" x14ac:dyDescent="0.3"/>
  <cols>
    <col min="1" max="1" width="8.33203125" customWidth="1"/>
    <col min="2" max="2" width="31.109375" customWidth="1"/>
    <col min="3" max="3" width="9.77734375" customWidth="1"/>
    <col min="4" max="4" width="9.44140625" customWidth="1"/>
    <col min="5" max="5" width="13.88671875" customWidth="1"/>
    <col min="6" max="6" width="21.21875" customWidth="1"/>
  </cols>
  <sheetData>
    <row r="1" spans="1:6" x14ac:dyDescent="0.3">
      <c r="A1" s="41" t="s">
        <v>7</v>
      </c>
      <c r="B1" s="42"/>
      <c r="C1" s="42"/>
      <c r="D1" s="42"/>
      <c r="E1" s="42"/>
      <c r="F1" s="43"/>
    </row>
    <row r="2" spans="1:6" x14ac:dyDescent="0.3">
      <c r="A2" s="41" t="s">
        <v>8</v>
      </c>
      <c r="B2" s="42"/>
      <c r="C2" s="42"/>
      <c r="D2" s="42"/>
      <c r="E2" s="42"/>
      <c r="F2" s="43"/>
    </row>
    <row r="3" spans="1:6" ht="17.399999999999999" x14ac:dyDescent="0.3">
      <c r="A3" s="44" t="s">
        <v>35</v>
      </c>
      <c r="B3" s="45"/>
      <c r="C3" s="45"/>
      <c r="D3" s="45"/>
      <c r="E3" s="45"/>
      <c r="F3" s="46"/>
    </row>
    <row r="4" spans="1:6" ht="51" customHeight="1" x14ac:dyDescent="0.3">
      <c r="A4" s="47" t="s">
        <v>40</v>
      </c>
      <c r="B4" s="48"/>
      <c r="C4" s="48"/>
      <c r="D4" s="48"/>
      <c r="E4" s="48"/>
      <c r="F4" s="48"/>
    </row>
    <row r="5" spans="1:6" ht="20.399999999999999" x14ac:dyDescent="0.3">
      <c r="A5" s="49" t="s">
        <v>9</v>
      </c>
      <c r="B5" s="49"/>
      <c r="C5" s="49"/>
      <c r="D5" s="49"/>
      <c r="E5" s="49"/>
      <c r="F5" s="49"/>
    </row>
    <row r="6" spans="1:6" ht="22.8" x14ac:dyDescent="0.3">
      <c r="A6" s="1" t="s">
        <v>0</v>
      </c>
      <c r="B6" s="2" t="s">
        <v>1</v>
      </c>
      <c r="C6" s="2" t="s">
        <v>5</v>
      </c>
      <c r="D6" s="2" t="s">
        <v>2</v>
      </c>
      <c r="E6" s="3" t="s">
        <v>3</v>
      </c>
      <c r="F6" s="2" t="s">
        <v>4</v>
      </c>
    </row>
    <row r="7" spans="1:6" x14ac:dyDescent="0.3">
      <c r="A7" s="4">
        <v>1</v>
      </c>
      <c r="B7" s="5" t="s">
        <v>10</v>
      </c>
      <c r="C7" s="40"/>
      <c r="D7" s="40"/>
      <c r="E7" s="40"/>
      <c r="F7" s="6">
        <f>SUM(F8:F8)</f>
        <v>108000</v>
      </c>
    </row>
    <row r="8" spans="1:6" ht="39.6" x14ac:dyDescent="0.3">
      <c r="A8" s="7">
        <f>+A7+0.1</f>
        <v>1.1000000000000001</v>
      </c>
      <c r="B8" s="8" t="s">
        <v>11</v>
      </c>
      <c r="C8" s="9" t="str">
        <f>+'[1]1.1'!H5</f>
        <v>m2</v>
      </c>
      <c r="D8" s="10">
        <v>36</v>
      </c>
      <c r="E8" s="11">
        <v>3000</v>
      </c>
      <c r="F8" s="12">
        <f>D8*E8</f>
        <v>108000</v>
      </c>
    </row>
    <row r="9" spans="1:6" x14ac:dyDescent="0.3">
      <c r="A9" s="36"/>
      <c r="B9" s="37"/>
      <c r="C9" s="37"/>
      <c r="D9" s="37"/>
      <c r="E9" s="37"/>
      <c r="F9" s="38"/>
    </row>
    <row r="10" spans="1:6" ht="37.799999999999997" x14ac:dyDescent="0.3">
      <c r="A10" s="13">
        <v>2</v>
      </c>
      <c r="B10" s="14" t="s">
        <v>12</v>
      </c>
      <c r="C10" s="39"/>
      <c r="D10" s="39"/>
      <c r="E10" s="39"/>
      <c r="F10" s="15">
        <f>SUM(F11:F12)</f>
        <v>402000</v>
      </c>
    </row>
    <row r="11" spans="1:6" ht="26.4" x14ac:dyDescent="0.3">
      <c r="A11" s="7">
        <f>+A10+0.1</f>
        <v>2.1</v>
      </c>
      <c r="B11" s="8" t="s">
        <v>13</v>
      </c>
      <c r="C11" s="9" t="str">
        <f>+'[1]2.1'!H5</f>
        <v>m3</v>
      </c>
      <c r="D11" s="10">
        <v>3</v>
      </c>
      <c r="E11" s="11">
        <v>90000</v>
      </c>
      <c r="F11" s="12">
        <f>D11*E11</f>
        <v>270000</v>
      </c>
    </row>
    <row r="12" spans="1:6" ht="79.2" x14ac:dyDescent="0.3">
      <c r="A12" s="7">
        <f>+A11+0.1</f>
        <v>2.2000000000000002</v>
      </c>
      <c r="B12" s="8" t="s">
        <v>14</v>
      </c>
      <c r="C12" s="9" t="str">
        <f>+'[1]2.2'!H5</f>
        <v>m3</v>
      </c>
      <c r="D12" s="10">
        <v>2.2000000000000002</v>
      </c>
      <c r="E12" s="11">
        <v>60000</v>
      </c>
      <c r="F12" s="12">
        <f>D12*E12</f>
        <v>132000</v>
      </c>
    </row>
    <row r="13" spans="1:6" x14ac:dyDescent="0.3">
      <c r="A13" s="36"/>
      <c r="B13" s="37"/>
      <c r="C13" s="37"/>
      <c r="D13" s="37"/>
      <c r="E13" s="37"/>
      <c r="F13" s="38"/>
    </row>
    <row r="14" spans="1:6" ht="37.799999999999997" x14ac:dyDescent="0.3">
      <c r="A14" s="13">
        <v>3</v>
      </c>
      <c r="B14" s="14" t="s">
        <v>15</v>
      </c>
      <c r="C14" s="39"/>
      <c r="D14" s="39"/>
      <c r="E14" s="39"/>
      <c r="F14" s="15">
        <f>SUM(F15:F20)</f>
        <v>8620000</v>
      </c>
    </row>
    <row r="15" spans="1:6" ht="26.4" x14ac:dyDescent="0.3">
      <c r="A15" s="7">
        <f>+A14+0.1</f>
        <v>3.1</v>
      </c>
      <c r="B15" s="8" t="s">
        <v>20</v>
      </c>
      <c r="C15" s="9" t="str">
        <f>+'[1]3.1 '!H5</f>
        <v>un</v>
      </c>
      <c r="D15" s="10">
        <v>29</v>
      </c>
      <c r="E15" s="11">
        <v>60000</v>
      </c>
      <c r="F15" s="12">
        <f>D15*E15</f>
        <v>1740000</v>
      </c>
    </row>
    <row r="16" spans="1:6" ht="48.6" customHeight="1" x14ac:dyDescent="0.3">
      <c r="A16" s="7"/>
      <c r="B16" s="8" t="s">
        <v>16</v>
      </c>
      <c r="C16" s="9" t="s">
        <v>6</v>
      </c>
      <c r="D16" s="10">
        <v>8</v>
      </c>
      <c r="E16" s="11">
        <v>180000</v>
      </c>
      <c r="F16" s="12">
        <f>D16*E16</f>
        <v>1440000</v>
      </c>
    </row>
    <row r="17" spans="1:6" ht="26.4" x14ac:dyDescent="0.3">
      <c r="A17" s="7">
        <f>+A15+0.1</f>
        <v>3.2</v>
      </c>
      <c r="B17" s="8" t="s">
        <v>21</v>
      </c>
      <c r="C17" s="9" t="s">
        <v>6</v>
      </c>
      <c r="D17" s="10">
        <v>5</v>
      </c>
      <c r="E17" s="11">
        <v>110000</v>
      </c>
      <c r="F17" s="12">
        <f t="shared" ref="F17:F19" si="0">D17*E17</f>
        <v>550000</v>
      </c>
    </row>
    <row r="18" spans="1:6" ht="39" customHeight="1" x14ac:dyDescent="0.3">
      <c r="A18" s="7"/>
      <c r="B18" s="8" t="s">
        <v>22</v>
      </c>
      <c r="C18" s="9" t="s">
        <v>6</v>
      </c>
      <c r="D18" s="10">
        <v>21</v>
      </c>
      <c r="E18" s="11">
        <v>150000</v>
      </c>
      <c r="F18" s="12">
        <f>D18*E18</f>
        <v>3150000</v>
      </c>
    </row>
    <row r="19" spans="1:6" ht="26.4" x14ac:dyDescent="0.3">
      <c r="A19" s="7">
        <f>+A17+0.1</f>
        <v>3.3000000000000003</v>
      </c>
      <c r="B19" s="8" t="s">
        <v>23</v>
      </c>
      <c r="C19" s="9" t="s">
        <v>6</v>
      </c>
      <c r="D19" s="10">
        <v>58</v>
      </c>
      <c r="E19" s="11">
        <v>30000</v>
      </c>
      <c r="F19" s="12">
        <f t="shared" si="0"/>
        <v>1740000</v>
      </c>
    </row>
    <row r="20" spans="1:6" x14ac:dyDescent="0.3">
      <c r="A20" s="7"/>
      <c r="B20" s="8"/>
      <c r="C20" s="9"/>
      <c r="D20" s="10"/>
      <c r="E20" s="11"/>
      <c r="F20" s="12"/>
    </row>
    <row r="21" spans="1:6" x14ac:dyDescent="0.3">
      <c r="A21" s="13">
        <v>4</v>
      </c>
      <c r="B21" s="14" t="s">
        <v>24</v>
      </c>
      <c r="C21" s="39"/>
      <c r="D21" s="39"/>
      <c r="E21" s="39"/>
      <c r="F21" s="15">
        <f>SUM(F22:F24)</f>
        <v>3102000</v>
      </c>
    </row>
    <row r="22" spans="1:6" ht="26.4" x14ac:dyDescent="0.3">
      <c r="A22" s="7"/>
      <c r="B22" s="8" t="s">
        <v>25</v>
      </c>
      <c r="C22" s="9" t="s">
        <v>28</v>
      </c>
      <c r="D22" s="10">
        <v>36</v>
      </c>
      <c r="E22" s="11">
        <v>32000</v>
      </c>
      <c r="F22" s="12">
        <f>D22*E22</f>
        <v>1152000</v>
      </c>
    </row>
    <row r="23" spans="1:6" ht="26.4" x14ac:dyDescent="0.3">
      <c r="A23" s="7"/>
      <c r="B23" s="8" t="s">
        <v>26</v>
      </c>
      <c r="C23" s="9" t="s">
        <v>28</v>
      </c>
      <c r="D23" s="10">
        <v>65</v>
      </c>
      <c r="E23" s="11">
        <v>30000</v>
      </c>
      <c r="F23" s="12">
        <f>D23*E23</f>
        <v>1950000</v>
      </c>
    </row>
    <row r="24" spans="1:6" x14ac:dyDescent="0.3">
      <c r="A24" s="7"/>
      <c r="B24" s="8"/>
      <c r="C24" s="9"/>
      <c r="D24" s="10"/>
      <c r="E24" s="11"/>
      <c r="F24" s="12"/>
    </row>
    <row r="25" spans="1:6" x14ac:dyDescent="0.3">
      <c r="A25" s="13">
        <v>4</v>
      </c>
      <c r="B25" s="14" t="s">
        <v>27</v>
      </c>
      <c r="C25" s="39"/>
      <c r="D25" s="39"/>
      <c r="E25" s="39"/>
      <c r="F25" s="15">
        <f>F27</f>
        <v>9100000</v>
      </c>
    </row>
    <row r="26" spans="1:6" x14ac:dyDescent="0.3">
      <c r="A26" s="13"/>
      <c r="B26" s="17"/>
      <c r="C26" s="13"/>
      <c r="D26" s="13"/>
      <c r="E26" s="13"/>
      <c r="F26" s="18"/>
    </row>
    <row r="27" spans="1:6" ht="39.6" x14ac:dyDescent="0.3">
      <c r="A27" s="13"/>
      <c r="B27" s="19" t="s">
        <v>29</v>
      </c>
      <c r="C27" s="16" t="s">
        <v>28</v>
      </c>
      <c r="D27" s="16">
        <v>70</v>
      </c>
      <c r="E27" s="21">
        <v>130000</v>
      </c>
      <c r="F27" s="20">
        <f>D27*E27</f>
        <v>9100000</v>
      </c>
    </row>
    <row r="28" spans="1:6" x14ac:dyDescent="0.3">
      <c r="A28" s="13"/>
      <c r="B28" s="17"/>
      <c r="C28" s="13"/>
      <c r="D28" s="13"/>
      <c r="E28" s="13"/>
      <c r="F28" s="18"/>
    </row>
    <row r="29" spans="1:6" ht="25.2" x14ac:dyDescent="0.3">
      <c r="A29" s="13">
        <v>5</v>
      </c>
      <c r="B29" s="14" t="s">
        <v>30</v>
      </c>
      <c r="C29" s="39"/>
      <c r="D29" s="39"/>
      <c r="E29" s="39"/>
      <c r="F29" s="18">
        <f>SUM(F31:F32)</f>
        <v>1100000</v>
      </c>
    </row>
    <row r="30" spans="1:6" x14ac:dyDescent="0.3">
      <c r="A30" s="13"/>
      <c r="B30" s="17"/>
      <c r="C30" s="16"/>
      <c r="D30" s="16"/>
      <c r="E30" s="16"/>
      <c r="F30" s="20"/>
    </row>
    <row r="31" spans="1:6" x14ac:dyDescent="0.3">
      <c r="A31" s="13"/>
      <c r="B31" s="19" t="s">
        <v>31</v>
      </c>
      <c r="C31" s="16" t="s">
        <v>6</v>
      </c>
      <c r="D31" s="16">
        <v>1</v>
      </c>
      <c r="E31" s="21">
        <v>300000</v>
      </c>
      <c r="F31" s="20">
        <f>D31*E31</f>
        <v>300000</v>
      </c>
    </row>
    <row r="32" spans="1:6" x14ac:dyDescent="0.3">
      <c r="A32" s="13"/>
      <c r="B32" s="19" t="s">
        <v>32</v>
      </c>
      <c r="C32" s="16" t="s">
        <v>6</v>
      </c>
      <c r="D32" s="16">
        <v>2</v>
      </c>
      <c r="E32" s="21">
        <v>400000</v>
      </c>
      <c r="F32" s="20">
        <f>D32*E32</f>
        <v>800000</v>
      </c>
    </row>
    <row r="33" spans="1:9" ht="25.2" x14ac:dyDescent="0.3">
      <c r="A33" s="13">
        <v>6</v>
      </c>
      <c r="B33" s="14" t="s">
        <v>33</v>
      </c>
      <c r="C33" s="39"/>
      <c r="D33" s="39"/>
      <c r="E33" s="39"/>
      <c r="F33" s="18">
        <f>F34</f>
        <v>2075000</v>
      </c>
    </row>
    <row r="34" spans="1:9" ht="26.4" x14ac:dyDescent="0.3">
      <c r="A34" s="13"/>
      <c r="B34" s="19" t="s">
        <v>34</v>
      </c>
      <c r="C34" s="16" t="s">
        <v>28</v>
      </c>
      <c r="D34" s="24">
        <v>83</v>
      </c>
      <c r="E34" s="21">
        <v>25000</v>
      </c>
      <c r="F34" s="23">
        <f>D34*E34</f>
        <v>2075000</v>
      </c>
    </row>
    <row r="35" spans="1:9" x14ac:dyDescent="0.3">
      <c r="A35" s="13"/>
      <c r="B35" s="19"/>
      <c r="C35" s="16"/>
      <c r="D35" s="16"/>
      <c r="E35" s="21"/>
      <c r="F35" s="23"/>
    </row>
    <row r="36" spans="1:9" x14ac:dyDescent="0.3">
      <c r="A36" s="13"/>
      <c r="B36" s="17"/>
      <c r="C36" s="13"/>
      <c r="D36" s="13"/>
      <c r="E36" s="13"/>
    </row>
    <row r="37" spans="1:9" x14ac:dyDescent="0.3">
      <c r="A37" s="13">
        <v>7</v>
      </c>
      <c r="B37" s="14" t="s">
        <v>17</v>
      </c>
      <c r="C37" s="39"/>
      <c r="D37" s="39"/>
      <c r="E37" s="39"/>
      <c r="F37" s="15">
        <f>SUM(F38:F38)</f>
        <v>109216.8</v>
      </c>
    </row>
    <row r="38" spans="1:9" ht="26.4" x14ac:dyDescent="0.3">
      <c r="A38" s="7">
        <f>+A37+0.1</f>
        <v>7.1</v>
      </c>
      <c r="B38" s="8" t="s">
        <v>18</v>
      </c>
      <c r="C38" s="9" t="str">
        <f>+'[1]4.1'!H5</f>
        <v>m2</v>
      </c>
      <c r="D38" s="10">
        <v>36</v>
      </c>
      <c r="E38" s="11">
        <v>3033.8</v>
      </c>
      <c r="F38" s="12">
        <f>D38*E38</f>
        <v>109216.8</v>
      </c>
    </row>
    <row r="39" spans="1:9" x14ac:dyDescent="0.3">
      <c r="A39" s="36"/>
      <c r="B39" s="37"/>
      <c r="C39" s="37"/>
      <c r="D39" s="37"/>
      <c r="E39" s="37"/>
      <c r="F39" s="38"/>
    </row>
    <row r="40" spans="1:9" x14ac:dyDescent="0.3">
      <c r="A40" s="16"/>
      <c r="B40" s="34" t="s">
        <v>19</v>
      </c>
      <c r="C40" s="34"/>
      <c r="D40" s="34"/>
      <c r="E40" s="34"/>
      <c r="F40" s="15">
        <f>F7+F10+F14+F21+F25+F37+F33+F29</f>
        <v>24616216.800000001</v>
      </c>
      <c r="I40" s="22"/>
    </row>
    <row r="41" spans="1:9" x14ac:dyDescent="0.3">
      <c r="A41" s="35"/>
      <c r="B41" s="35"/>
      <c r="C41" s="35"/>
      <c r="D41" s="35"/>
      <c r="E41" s="35"/>
      <c r="F41" s="35"/>
      <c r="H41" s="25">
        <v>0.25</v>
      </c>
    </row>
    <row r="42" spans="1:9" ht="15.6" x14ac:dyDescent="0.3">
      <c r="A42" s="29"/>
      <c r="B42" s="33" t="s">
        <v>36</v>
      </c>
      <c r="C42" s="33"/>
      <c r="D42" s="33"/>
      <c r="E42" s="26">
        <v>0.25</v>
      </c>
      <c r="F42" s="27">
        <f>AIU!I43</f>
        <v>6152972</v>
      </c>
    </row>
    <row r="43" spans="1:9" ht="15.6" x14ac:dyDescent="0.3">
      <c r="A43" s="29"/>
      <c r="B43" s="33" t="s">
        <v>37</v>
      </c>
      <c r="C43" s="33"/>
      <c r="D43" s="33"/>
      <c r="E43" s="28">
        <v>0</v>
      </c>
      <c r="F43" s="27">
        <f t="shared" ref="F43" si="1">F41*E43</f>
        <v>0</v>
      </c>
    </row>
    <row r="44" spans="1:9" ht="15.6" x14ac:dyDescent="0.3">
      <c r="A44" s="29"/>
      <c r="B44" s="33" t="s">
        <v>38</v>
      </c>
      <c r="C44" s="33"/>
      <c r="D44" s="33"/>
      <c r="E44" s="28">
        <v>0.05</v>
      </c>
      <c r="F44" s="27">
        <f>F40*E44</f>
        <v>1230810.8400000001</v>
      </c>
    </row>
    <row r="45" spans="1:9" ht="15.6" x14ac:dyDescent="0.3">
      <c r="A45" s="30" t="s">
        <v>39</v>
      </c>
      <c r="B45" s="31"/>
      <c r="C45" s="31"/>
      <c r="D45" s="31"/>
      <c r="E45" s="32"/>
      <c r="F45" s="27">
        <f>F40+F42+F44</f>
        <v>31999999.640000001</v>
      </c>
    </row>
  </sheetData>
  <mergeCells count="22">
    <mergeCell ref="C7:E7"/>
    <mergeCell ref="A1:F1"/>
    <mergeCell ref="A2:F2"/>
    <mergeCell ref="A3:F3"/>
    <mergeCell ref="A4:F4"/>
    <mergeCell ref="A5:F5"/>
    <mergeCell ref="A39:F39"/>
    <mergeCell ref="C33:E33"/>
    <mergeCell ref="A9:F9"/>
    <mergeCell ref="C10:E10"/>
    <mergeCell ref="A13:F13"/>
    <mergeCell ref="C14:E14"/>
    <mergeCell ref="C37:E37"/>
    <mergeCell ref="C21:E21"/>
    <mergeCell ref="C25:E25"/>
    <mergeCell ref="C29:E29"/>
    <mergeCell ref="A45:E45"/>
    <mergeCell ref="B42:D42"/>
    <mergeCell ref="B43:D43"/>
    <mergeCell ref="B44:D44"/>
    <mergeCell ref="B40:E40"/>
    <mergeCell ref="A41:F41"/>
  </mergeCells>
  <pageMargins left="0.70866141732283472" right="0.70866141732283472" top="0.74803149606299213" bottom="0.74803149606299213" header="0.31496062992125984" footer="0.31496062992125984"/>
  <pageSetup scale="65" orientation="portrait" horizontalDpi="4294967293" verticalDpi="360" r:id="rId1"/>
  <colBreaks count="1" manualBreakCount="1">
    <brk id="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65"/>
  <sheetViews>
    <sheetView topLeftCell="A18" workbookViewId="0">
      <selection activeCell="C17" sqref="C17:C18"/>
    </sheetView>
  </sheetViews>
  <sheetFormatPr baseColWidth="10" defaultColWidth="11.44140625" defaultRowHeight="14.4" x14ac:dyDescent="0.3"/>
  <cols>
    <col min="1" max="1" width="2.6640625" style="53" customWidth="1"/>
    <col min="2" max="2" width="14" style="179" customWidth="1"/>
    <col min="3" max="3" width="65.88671875" style="53" customWidth="1"/>
    <col min="4" max="4" width="12" style="53" customWidth="1"/>
    <col min="5" max="5" width="9.44140625" style="154" bestFit="1" customWidth="1"/>
    <col min="6" max="7" width="16.109375" style="53" customWidth="1"/>
    <col min="8" max="8" width="18.44140625" style="53" customWidth="1"/>
    <col min="9" max="9" width="19.88671875" style="159" customWidth="1"/>
    <col min="10" max="10" width="23" style="53" customWidth="1"/>
    <col min="11" max="11" width="12.109375" style="53" bestFit="1" customWidth="1"/>
    <col min="12" max="16384" width="11.44140625" style="53"/>
  </cols>
  <sheetData>
    <row r="2" spans="2:12" x14ac:dyDescent="0.3">
      <c r="B2" s="50" t="str">
        <f>+'[2]PRESUPUESTO '!B4</f>
        <v>CONSTRUCCION DE DOS AULAS DE CLASES EN LA I.E INDIGENA AGROPECUARIA DE ISLETA - CHOCÓ</v>
      </c>
      <c r="C2" s="51"/>
      <c r="D2" s="51"/>
      <c r="E2" s="51"/>
      <c r="F2" s="51"/>
      <c r="G2" s="51"/>
      <c r="H2" s="51"/>
      <c r="I2" s="52"/>
    </row>
    <row r="3" spans="2:12" x14ac:dyDescent="0.3">
      <c r="B3" s="54"/>
      <c r="C3" s="55"/>
      <c r="D3" s="55"/>
      <c r="E3" s="55"/>
      <c r="F3" s="55"/>
      <c r="G3" s="55"/>
      <c r="H3" s="55"/>
      <c r="I3" s="56"/>
    </row>
    <row r="4" spans="2:12" ht="26.1" customHeight="1" x14ac:dyDescent="0.3">
      <c r="B4" s="57"/>
      <c r="C4" s="58"/>
      <c r="D4" s="58"/>
      <c r="E4" s="58"/>
      <c r="F4" s="58"/>
      <c r="G4" s="58"/>
      <c r="H4" s="58"/>
      <c r="I4" s="59"/>
    </row>
    <row r="5" spans="2:12" ht="18" customHeight="1" x14ac:dyDescent="0.35">
      <c r="B5" s="60" t="s">
        <v>41</v>
      </c>
      <c r="C5" s="61"/>
      <c r="D5" s="61"/>
      <c r="E5" s="61"/>
      <c r="F5" s="61"/>
      <c r="G5" s="61"/>
      <c r="H5" s="61"/>
      <c r="I5" s="62"/>
    </row>
    <row r="6" spans="2:12" x14ac:dyDescent="0.3">
      <c r="B6" s="63" t="s">
        <v>42</v>
      </c>
      <c r="C6" s="64"/>
      <c r="D6" s="64"/>
      <c r="E6" s="64"/>
      <c r="F6" s="64"/>
      <c r="G6" s="64"/>
      <c r="H6" s="64"/>
      <c r="I6" s="65"/>
    </row>
    <row r="7" spans="2:12" x14ac:dyDescent="0.3">
      <c r="B7" s="66"/>
      <c r="C7" s="67" t="s">
        <v>43</v>
      </c>
      <c r="D7" s="68"/>
      <c r="E7" s="69"/>
      <c r="F7" s="68"/>
      <c r="G7" s="68"/>
      <c r="H7" s="70"/>
      <c r="I7" s="71">
        <f>'IE PUERTO ALEGRE'!F40</f>
        <v>24616216.800000001</v>
      </c>
      <c r="J7" s="72"/>
    </row>
    <row r="8" spans="2:12" x14ac:dyDescent="0.3">
      <c r="B8" s="73"/>
      <c r="C8" s="74"/>
      <c r="D8" s="74"/>
      <c r="E8" s="75"/>
      <c r="F8" s="74"/>
      <c r="G8" s="74"/>
      <c r="H8" s="75"/>
      <c r="I8" s="76"/>
    </row>
    <row r="9" spans="2:12" x14ac:dyDescent="0.3">
      <c r="B9" s="77"/>
      <c r="C9" s="78" t="s">
        <v>44</v>
      </c>
      <c r="D9" s="78"/>
      <c r="E9" s="78"/>
      <c r="F9" s="78"/>
      <c r="G9" s="78"/>
      <c r="H9" s="79"/>
      <c r="I9" s="80"/>
    </row>
    <row r="10" spans="2:12" x14ac:dyDescent="0.3">
      <c r="B10" s="81"/>
      <c r="C10" s="82"/>
      <c r="D10" s="82"/>
      <c r="E10" s="83"/>
      <c r="F10" s="82"/>
      <c r="G10" s="82"/>
      <c r="H10" s="75"/>
      <c r="I10" s="76"/>
    </row>
    <row r="11" spans="2:12" ht="24.75" customHeight="1" x14ac:dyDescent="0.3">
      <c r="B11" s="84"/>
      <c r="C11" s="85" t="s">
        <v>45</v>
      </c>
      <c r="D11" s="85"/>
      <c r="E11" s="86" t="s">
        <v>46</v>
      </c>
      <c r="F11" s="87" t="s">
        <v>47</v>
      </c>
      <c r="G11" s="87" t="s">
        <v>48</v>
      </c>
      <c r="H11" s="88" t="s">
        <v>49</v>
      </c>
      <c r="I11" s="89" t="s">
        <v>50</v>
      </c>
    </row>
    <row r="12" spans="2:12" x14ac:dyDescent="0.3">
      <c r="B12" s="90"/>
      <c r="C12" s="91"/>
      <c r="D12" s="92"/>
      <c r="E12" s="93"/>
      <c r="F12" s="92"/>
      <c r="G12" s="92"/>
      <c r="H12" s="93"/>
      <c r="I12" s="94"/>
      <c r="L12" s="53" t="s">
        <v>42</v>
      </c>
    </row>
    <row r="13" spans="2:12" x14ac:dyDescent="0.3">
      <c r="B13" s="95">
        <v>1</v>
      </c>
      <c r="C13" s="96" t="s">
        <v>51</v>
      </c>
      <c r="D13" s="97"/>
      <c r="E13" s="98"/>
      <c r="F13" s="99"/>
      <c r="G13" s="99"/>
      <c r="H13" s="97"/>
      <c r="I13" s="80"/>
    </row>
    <row r="14" spans="2:12" x14ac:dyDescent="0.3">
      <c r="B14" s="90" t="s">
        <v>52</v>
      </c>
      <c r="C14" s="100" t="s">
        <v>53</v>
      </c>
      <c r="D14" s="73"/>
      <c r="E14" s="101">
        <v>1</v>
      </c>
      <c r="F14" s="182">
        <v>0.5</v>
      </c>
      <c r="G14" s="103">
        <v>1</v>
      </c>
      <c r="H14" s="104">
        <v>4200000</v>
      </c>
      <c r="I14" s="105">
        <f>+E14*F14*H14*G14</f>
        <v>2100000</v>
      </c>
      <c r="J14" s="106"/>
    </row>
    <row r="15" spans="2:12" x14ac:dyDescent="0.3">
      <c r="B15" s="90" t="s">
        <v>54</v>
      </c>
      <c r="C15" s="100" t="s">
        <v>55</v>
      </c>
      <c r="D15" s="73"/>
      <c r="E15" s="101">
        <v>1</v>
      </c>
      <c r="F15" s="102">
        <v>1</v>
      </c>
      <c r="G15" s="103">
        <v>1</v>
      </c>
      <c r="H15" s="104">
        <v>3501810</v>
      </c>
      <c r="I15" s="105">
        <f>+E15*F15*H15*G15</f>
        <v>3501810</v>
      </c>
      <c r="J15" s="107" t="s">
        <v>42</v>
      </c>
      <c r="K15" s="53" t="s">
        <v>42</v>
      </c>
      <c r="L15" s="53" t="s">
        <v>42</v>
      </c>
    </row>
    <row r="16" spans="2:12" x14ac:dyDescent="0.3">
      <c r="B16" s="90"/>
      <c r="C16" s="100"/>
      <c r="D16" s="73"/>
      <c r="E16" s="101"/>
      <c r="F16" s="102"/>
      <c r="G16" s="103"/>
      <c r="H16" s="104"/>
      <c r="I16" s="105">
        <f>+E16*F16*H16*G16</f>
        <v>0</v>
      </c>
      <c r="J16" s="107"/>
    </row>
    <row r="17" spans="2:12" x14ac:dyDescent="0.3">
      <c r="B17" s="84"/>
      <c r="C17" s="67" t="s">
        <v>56</v>
      </c>
      <c r="D17" s="108"/>
      <c r="E17" s="109"/>
      <c r="F17" s="110"/>
      <c r="G17" s="111"/>
      <c r="H17" s="112"/>
      <c r="I17" s="113">
        <f>ROUND(SUM(I14:I16),2)</f>
        <v>5601810</v>
      </c>
      <c r="J17" s="107" t="s">
        <v>42</v>
      </c>
      <c r="K17" s="53" t="s">
        <v>42</v>
      </c>
    </row>
    <row r="18" spans="2:12" x14ac:dyDescent="0.3">
      <c r="B18" s="90"/>
      <c r="C18" s="74"/>
      <c r="D18" s="74"/>
      <c r="E18" s="75"/>
      <c r="F18" s="74"/>
      <c r="G18" s="114"/>
      <c r="H18" s="75"/>
      <c r="I18" s="76"/>
      <c r="J18" s="107" t="s">
        <v>42</v>
      </c>
    </row>
    <row r="19" spans="2:12" hidden="1" x14ac:dyDescent="0.3">
      <c r="B19" s="95">
        <v>2</v>
      </c>
      <c r="C19" s="96" t="s">
        <v>57</v>
      </c>
      <c r="D19" s="97"/>
      <c r="E19" s="98"/>
      <c r="F19" s="97"/>
      <c r="G19" s="115"/>
      <c r="H19" s="97"/>
      <c r="I19" s="116"/>
      <c r="J19" s="107" t="s">
        <v>42</v>
      </c>
    </row>
    <row r="20" spans="2:12" hidden="1" x14ac:dyDescent="0.3">
      <c r="B20" s="90"/>
      <c r="C20" s="75"/>
      <c r="D20" s="73"/>
      <c r="E20" s="101"/>
      <c r="F20" s="117"/>
      <c r="G20" s="118"/>
      <c r="H20" s="119"/>
      <c r="I20" s="105"/>
      <c r="J20" s="107" t="s">
        <v>42</v>
      </c>
    </row>
    <row r="21" spans="2:12" hidden="1" x14ac:dyDescent="0.3">
      <c r="B21" s="90"/>
      <c r="C21" s="75"/>
      <c r="D21" s="73"/>
      <c r="E21" s="101"/>
      <c r="F21" s="117"/>
      <c r="G21" s="118"/>
      <c r="H21" s="119"/>
      <c r="I21" s="105"/>
      <c r="J21" s="107"/>
    </row>
    <row r="22" spans="2:12" hidden="1" x14ac:dyDescent="0.3">
      <c r="B22" s="90"/>
      <c r="C22" s="75"/>
      <c r="D22" s="120"/>
      <c r="E22" s="101"/>
      <c r="F22" s="117"/>
      <c r="G22" s="118"/>
      <c r="H22" s="119"/>
      <c r="I22" s="105"/>
      <c r="J22" s="107"/>
    </row>
    <row r="23" spans="2:12" hidden="1" x14ac:dyDescent="0.3">
      <c r="B23" s="121" t="s">
        <v>59</v>
      </c>
      <c r="C23" s="122"/>
      <c r="D23" s="122"/>
      <c r="E23" s="122"/>
      <c r="F23" s="123"/>
      <c r="G23" s="124"/>
      <c r="H23" s="112"/>
      <c r="I23" s="113">
        <f>ROUND(SUM(I20:I22),2)</f>
        <v>0</v>
      </c>
      <c r="J23" s="107" t="s">
        <v>42</v>
      </c>
    </row>
    <row r="24" spans="2:12" x14ac:dyDescent="0.3">
      <c r="B24" s="83"/>
      <c r="C24" s="83"/>
      <c r="D24" s="83"/>
      <c r="E24" s="83"/>
      <c r="F24" s="83"/>
      <c r="G24" s="125"/>
      <c r="H24" s="75"/>
      <c r="I24" s="76"/>
      <c r="J24" s="107"/>
    </row>
    <row r="25" spans="2:12" x14ac:dyDescent="0.3">
      <c r="B25" s="126">
        <v>3</v>
      </c>
      <c r="C25" s="96" t="s">
        <v>60</v>
      </c>
      <c r="D25" s="127"/>
      <c r="E25" s="128"/>
      <c r="F25" s="129"/>
      <c r="G25" s="130"/>
      <c r="H25" s="131"/>
      <c r="I25" s="132"/>
      <c r="J25" s="107"/>
    </row>
    <row r="26" spans="2:12" x14ac:dyDescent="0.3">
      <c r="B26" s="90" t="s">
        <v>61</v>
      </c>
      <c r="C26" s="75" t="s">
        <v>62</v>
      </c>
      <c r="D26" s="133" t="s">
        <v>6</v>
      </c>
      <c r="E26" s="134">
        <v>1</v>
      </c>
      <c r="F26" s="135"/>
      <c r="G26" s="136">
        <v>1</v>
      </c>
      <c r="H26" s="104">
        <v>245000</v>
      </c>
      <c r="I26" s="105">
        <f>+E26*H26</f>
        <v>245000</v>
      </c>
      <c r="J26" s="107"/>
    </row>
    <row r="27" spans="2:12" x14ac:dyDescent="0.3">
      <c r="B27" s="90"/>
      <c r="C27" s="137"/>
      <c r="D27" s="73"/>
      <c r="E27" s="101"/>
      <c r="F27" s="117"/>
      <c r="G27" s="118"/>
      <c r="H27" s="104"/>
      <c r="I27" s="105"/>
      <c r="J27" s="107"/>
    </row>
    <row r="28" spans="2:12" x14ac:dyDescent="0.3">
      <c r="B28" s="90"/>
      <c r="C28" s="138"/>
      <c r="D28" s="73"/>
      <c r="E28" s="101"/>
      <c r="F28" s="117"/>
      <c r="G28" s="118"/>
      <c r="H28" s="104"/>
      <c r="I28" s="105"/>
      <c r="J28" s="107"/>
    </row>
    <row r="29" spans="2:12" x14ac:dyDescent="0.3">
      <c r="B29" s="90"/>
      <c r="C29" s="75"/>
      <c r="D29" s="73"/>
      <c r="E29" s="101"/>
      <c r="F29" s="117"/>
      <c r="G29" s="139"/>
      <c r="H29" s="104"/>
      <c r="I29" s="105"/>
      <c r="J29" s="107"/>
    </row>
    <row r="30" spans="2:12" x14ac:dyDescent="0.3">
      <c r="B30" s="108"/>
      <c r="C30" s="67" t="s">
        <v>63</v>
      </c>
      <c r="D30" s="108"/>
      <c r="E30" s="140"/>
      <c r="F30" s="110"/>
      <c r="G30" s="111"/>
      <c r="H30" s="141"/>
      <c r="I30" s="113">
        <f>ROUND(SUM(I26:I29),2)</f>
        <v>245000</v>
      </c>
      <c r="J30" s="107"/>
    </row>
    <row r="31" spans="2:12" x14ac:dyDescent="0.3">
      <c r="B31" s="73"/>
      <c r="C31" s="74"/>
      <c r="D31" s="74"/>
      <c r="E31" s="75"/>
      <c r="F31" s="74"/>
      <c r="G31" s="114"/>
      <c r="H31" s="75"/>
      <c r="I31" s="76"/>
      <c r="J31" s="107"/>
      <c r="L31" s="53" t="s">
        <v>42</v>
      </c>
    </row>
    <row r="32" spans="2:12" x14ac:dyDescent="0.3">
      <c r="B32" s="142">
        <v>4</v>
      </c>
      <c r="C32" s="96" t="s">
        <v>64</v>
      </c>
      <c r="D32" s="97"/>
      <c r="E32" s="98"/>
      <c r="F32" s="97"/>
      <c r="G32" s="115"/>
      <c r="H32" s="97"/>
      <c r="I32" s="80"/>
      <c r="J32" s="107"/>
    </row>
    <row r="33" spans="2:13" ht="24.6" hidden="1" customHeight="1" x14ac:dyDescent="0.3">
      <c r="B33" s="90" t="s">
        <v>65</v>
      </c>
      <c r="C33" s="138" t="s">
        <v>66</v>
      </c>
      <c r="D33" s="73" t="s">
        <v>6</v>
      </c>
      <c r="E33" s="101">
        <v>0</v>
      </c>
      <c r="F33" s="117"/>
      <c r="G33" s="143"/>
      <c r="H33" s="144">
        <v>0</v>
      </c>
      <c r="I33" s="105">
        <f>+E33*H33</f>
        <v>0</v>
      </c>
      <c r="J33" s="107"/>
      <c r="M33" s="53" t="s">
        <v>42</v>
      </c>
    </row>
    <row r="34" spans="2:13" x14ac:dyDescent="0.3">
      <c r="B34" s="90" t="s">
        <v>65</v>
      </c>
      <c r="C34" s="75" t="s">
        <v>67</v>
      </c>
      <c r="D34" s="73" t="s">
        <v>58</v>
      </c>
      <c r="E34" s="101"/>
      <c r="F34" s="117"/>
      <c r="G34" s="118">
        <v>1</v>
      </c>
      <c r="H34" s="119">
        <v>60000</v>
      </c>
      <c r="I34" s="105">
        <f>+G34*H34</f>
        <v>60000</v>
      </c>
      <c r="J34" s="107"/>
    </row>
    <row r="35" spans="2:13" hidden="1" x14ac:dyDescent="0.3">
      <c r="B35" s="90" t="s">
        <v>68</v>
      </c>
      <c r="C35" s="75" t="s">
        <v>69</v>
      </c>
      <c r="D35" s="73" t="s">
        <v>58</v>
      </c>
      <c r="E35" s="101"/>
      <c r="F35" s="117" t="s">
        <v>42</v>
      </c>
      <c r="G35" s="118">
        <v>0</v>
      </c>
      <c r="H35" s="119">
        <v>0</v>
      </c>
      <c r="I35" s="105">
        <f>+G35*H35</f>
        <v>0</v>
      </c>
      <c r="J35" s="107"/>
    </row>
    <row r="36" spans="2:13" ht="24" hidden="1" x14ac:dyDescent="0.3">
      <c r="B36" s="90" t="s">
        <v>70</v>
      </c>
      <c r="C36" s="137" t="s">
        <v>71</v>
      </c>
      <c r="D36" s="73" t="s">
        <v>6</v>
      </c>
      <c r="E36" s="101">
        <v>0</v>
      </c>
      <c r="F36" s="117"/>
      <c r="G36" s="143"/>
      <c r="H36" s="119">
        <v>0</v>
      </c>
      <c r="I36" s="105">
        <f>+E36*H36</f>
        <v>0</v>
      </c>
      <c r="J36" s="107"/>
    </row>
    <row r="37" spans="2:13" x14ac:dyDescent="0.3">
      <c r="B37" s="108"/>
      <c r="C37" s="145" t="s">
        <v>72</v>
      </c>
      <c r="D37" s="145"/>
      <c r="E37" s="98"/>
      <c r="F37" s="145"/>
      <c r="G37" s="145"/>
      <c r="H37" s="146"/>
      <c r="I37" s="113">
        <f>ROUND(SUM(I33:I36),2)</f>
        <v>60000</v>
      </c>
      <c r="J37" s="107"/>
      <c r="L37" s="53" t="s">
        <v>42</v>
      </c>
    </row>
    <row r="38" spans="2:13" x14ac:dyDescent="0.3">
      <c r="B38" s="73"/>
      <c r="C38" s="74"/>
      <c r="D38" s="74"/>
      <c r="E38" s="75"/>
      <c r="F38" s="74"/>
      <c r="G38" s="74"/>
      <c r="H38" s="75"/>
      <c r="I38" s="76"/>
      <c r="J38" s="107"/>
    </row>
    <row r="39" spans="2:13" x14ac:dyDescent="0.3">
      <c r="B39" s="108">
        <v>5</v>
      </c>
      <c r="C39" s="67" t="s">
        <v>73</v>
      </c>
      <c r="D39" s="145"/>
      <c r="E39" s="98"/>
      <c r="F39" s="145"/>
      <c r="G39" s="145"/>
      <c r="H39" s="146"/>
      <c r="I39" s="113"/>
      <c r="J39" s="107"/>
    </row>
    <row r="40" spans="2:13" x14ac:dyDescent="0.3">
      <c r="B40" s="134"/>
      <c r="C40" s="75" t="s">
        <v>74</v>
      </c>
      <c r="D40" s="147" t="s">
        <v>6</v>
      </c>
      <c r="E40" s="147">
        <v>1</v>
      </c>
      <c r="F40" s="148">
        <v>0.01</v>
      </c>
      <c r="G40" s="149"/>
      <c r="H40" s="150">
        <f>F40*I7</f>
        <v>246162.16800000001</v>
      </c>
      <c r="I40" s="151">
        <f>+E40*H40</f>
        <v>246162.16800000001</v>
      </c>
      <c r="J40" s="107"/>
    </row>
    <row r="41" spans="2:13" x14ac:dyDescent="0.3">
      <c r="B41" s="108"/>
      <c r="C41" s="67" t="s">
        <v>75</v>
      </c>
      <c r="D41" s="145"/>
      <c r="E41" s="98"/>
      <c r="F41" s="145"/>
      <c r="G41" s="145"/>
      <c r="H41" s="146"/>
      <c r="I41" s="113">
        <f>ROUND(SUM(I40:I40),2)</f>
        <v>246162.17</v>
      </c>
      <c r="J41" s="107"/>
      <c r="L41" s="53" t="s">
        <v>42</v>
      </c>
    </row>
    <row r="42" spans="2:13" s="154" customFormat="1" x14ac:dyDescent="0.3">
      <c r="B42" s="134"/>
      <c r="C42" s="83"/>
      <c r="D42" s="75"/>
      <c r="E42" s="75"/>
      <c r="F42" s="75"/>
      <c r="G42" s="75"/>
      <c r="H42" s="75" t="s">
        <v>42</v>
      </c>
      <c r="I42" s="152" t="s">
        <v>42</v>
      </c>
      <c r="J42" s="153" t="s">
        <v>42</v>
      </c>
    </row>
    <row r="43" spans="2:13" x14ac:dyDescent="0.3">
      <c r="B43" s="108"/>
      <c r="C43" s="67" t="s">
        <v>76</v>
      </c>
      <c r="D43" s="145"/>
      <c r="E43" s="98"/>
      <c r="F43" s="145"/>
      <c r="G43" s="145"/>
      <c r="H43" s="155">
        <f>ROUND(+I43/I7,9)</f>
        <v>0.24995603699999999</v>
      </c>
      <c r="I43" s="156">
        <f>ROUND(SUM(I23+I30+I37+I17+I41),0)</f>
        <v>6152972</v>
      </c>
      <c r="J43" s="107" t="s">
        <v>42</v>
      </c>
    </row>
    <row r="44" spans="2:13" x14ac:dyDescent="0.3">
      <c r="B44" s="73"/>
      <c r="C44" s="74" t="s">
        <v>42</v>
      </c>
      <c r="D44" s="74"/>
      <c r="E44" s="75"/>
      <c r="F44" s="74"/>
      <c r="G44" s="74"/>
      <c r="H44" s="157"/>
      <c r="I44" s="158"/>
      <c r="J44" s="107"/>
      <c r="K44" s="159"/>
    </row>
    <row r="45" spans="2:13" x14ac:dyDescent="0.3">
      <c r="B45" s="108"/>
      <c r="C45" s="67" t="s">
        <v>77</v>
      </c>
      <c r="D45" s="145"/>
      <c r="E45" s="98"/>
      <c r="F45" s="145"/>
      <c r="G45" s="145"/>
      <c r="H45" s="160">
        <v>0</v>
      </c>
      <c r="I45" s="156">
        <f>ROUND(H45*I7,0)</f>
        <v>0</v>
      </c>
      <c r="J45" s="107" t="s">
        <v>42</v>
      </c>
    </row>
    <row r="46" spans="2:13" x14ac:dyDescent="0.3">
      <c r="B46" s="73"/>
      <c r="C46" s="74"/>
      <c r="D46" s="74"/>
      <c r="E46" s="75"/>
      <c r="F46" s="74"/>
      <c r="G46" s="74"/>
      <c r="H46" s="161"/>
      <c r="I46" s="158"/>
      <c r="J46" s="107"/>
      <c r="K46" s="53" t="s">
        <v>42</v>
      </c>
    </row>
    <row r="47" spans="2:13" x14ac:dyDescent="0.3">
      <c r="B47" s="108"/>
      <c r="C47" s="67" t="s">
        <v>78</v>
      </c>
      <c r="D47" s="145"/>
      <c r="E47" s="98"/>
      <c r="F47" s="145"/>
      <c r="G47" s="145"/>
      <c r="H47" s="160">
        <v>0.05</v>
      </c>
      <c r="I47" s="156">
        <f>ROUND(H47*I7,0)</f>
        <v>1230811</v>
      </c>
      <c r="J47" s="107"/>
    </row>
    <row r="48" spans="2:13" x14ac:dyDescent="0.3">
      <c r="B48" s="73"/>
      <c r="C48" s="82"/>
      <c r="D48" s="74"/>
      <c r="E48" s="75" t="s">
        <v>42</v>
      </c>
      <c r="F48" s="74"/>
      <c r="G48" s="74"/>
      <c r="H48" s="162"/>
      <c r="I48" s="158"/>
      <c r="J48" s="107"/>
    </row>
    <row r="49" spans="2:12" x14ac:dyDescent="0.3">
      <c r="B49" s="163"/>
      <c r="C49" s="96" t="s">
        <v>79</v>
      </c>
      <c r="D49" s="97"/>
      <c r="E49" s="98"/>
      <c r="F49" s="97"/>
      <c r="G49" s="97"/>
      <c r="H49" s="164">
        <f>SUM(H43:H48)</f>
        <v>0.29995603700000001</v>
      </c>
      <c r="I49" s="165">
        <f>SUM(I43:I48)</f>
        <v>7383783</v>
      </c>
      <c r="J49" s="107"/>
    </row>
    <row r="50" spans="2:12" x14ac:dyDescent="0.3">
      <c r="B50" s="166"/>
      <c r="C50" s="167"/>
      <c r="D50" s="167"/>
      <c r="E50" s="168"/>
      <c r="F50" s="167"/>
      <c r="G50" s="167"/>
      <c r="H50" s="167"/>
      <c r="I50" s="169"/>
    </row>
    <row r="51" spans="2:12" x14ac:dyDescent="0.3">
      <c r="B51" s="166"/>
      <c r="C51" s="167"/>
      <c r="D51" s="167"/>
      <c r="E51" s="168"/>
      <c r="F51" s="167"/>
      <c r="G51" s="167" t="s">
        <v>42</v>
      </c>
      <c r="H51" s="167"/>
      <c r="I51" s="170"/>
    </row>
    <row r="52" spans="2:12" x14ac:dyDescent="0.3">
      <c r="B52" s="166"/>
      <c r="C52" s="167"/>
      <c r="D52" s="167"/>
      <c r="E52" s="168"/>
      <c r="F52" s="167"/>
      <c r="G52" s="167"/>
      <c r="H52" s="171"/>
      <c r="I52" s="169"/>
    </row>
    <row r="53" spans="2:12" x14ac:dyDescent="0.3">
      <c r="B53" s="166"/>
      <c r="C53" s="167"/>
      <c r="D53" s="167"/>
      <c r="E53" s="168"/>
      <c r="F53" s="167"/>
      <c r="G53" s="167"/>
      <c r="H53" s="171"/>
      <c r="I53" s="169"/>
    </row>
    <row r="54" spans="2:12" s="172" customFormat="1" ht="15" x14ac:dyDescent="0.3">
      <c r="F54" s="173"/>
      <c r="G54" s="174"/>
      <c r="H54" s="174"/>
      <c r="I54" s="174" t="s">
        <v>42</v>
      </c>
    </row>
    <row r="55" spans="2:12" s="172" customFormat="1" ht="15" x14ac:dyDescent="0.3">
      <c r="B55" s="175"/>
      <c r="C55" s="176"/>
      <c r="D55" s="175"/>
      <c r="E55" s="177"/>
      <c r="F55" s="173"/>
      <c r="G55" s="174"/>
      <c r="H55" s="174"/>
      <c r="I55" s="174"/>
      <c r="J55" s="174"/>
    </row>
    <row r="56" spans="2:12" s="172" customFormat="1" ht="15" x14ac:dyDescent="0.3">
      <c r="F56" s="173" t="s">
        <v>42</v>
      </c>
      <c r="G56" s="174"/>
      <c r="H56" s="174"/>
      <c r="I56" s="174"/>
    </row>
    <row r="57" spans="2:12" s="172" customFormat="1" ht="15" x14ac:dyDescent="0.3">
      <c r="B57" s="178"/>
      <c r="C57" s="176"/>
      <c r="D57" s="175"/>
      <c r="E57" s="177"/>
      <c r="F57" s="173"/>
      <c r="G57" s="174"/>
      <c r="H57" s="174"/>
      <c r="I57" s="174"/>
      <c r="J57" s="174"/>
    </row>
    <row r="58" spans="2:12" s="172" customFormat="1" ht="15" x14ac:dyDescent="0.3">
      <c r="B58" s="175"/>
      <c r="C58" s="176"/>
      <c r="D58" s="175"/>
      <c r="E58" s="177"/>
      <c r="F58" s="173"/>
      <c r="G58" s="174"/>
      <c r="H58" s="174"/>
      <c r="I58" s="174"/>
      <c r="J58" s="174"/>
    </row>
    <row r="59" spans="2:12" x14ac:dyDescent="0.3">
      <c r="B59" s="166"/>
      <c r="C59" s="167"/>
      <c r="D59" s="167"/>
      <c r="E59" s="168"/>
      <c r="F59" s="167"/>
      <c r="G59" s="167"/>
      <c r="H59" s="167"/>
      <c r="I59" s="169"/>
      <c r="L59" s="53" t="s">
        <v>42</v>
      </c>
    </row>
    <row r="60" spans="2:12" x14ac:dyDescent="0.3">
      <c r="B60" s="166"/>
      <c r="C60" s="167"/>
      <c r="D60" s="167"/>
      <c r="E60" s="168"/>
      <c r="F60" s="167" t="s">
        <v>42</v>
      </c>
      <c r="G60" s="167"/>
      <c r="H60" s="167"/>
      <c r="I60" s="169"/>
    </row>
    <row r="61" spans="2:12" x14ac:dyDescent="0.3">
      <c r="B61" s="166"/>
      <c r="C61" s="167"/>
      <c r="D61" s="167"/>
      <c r="E61" s="168"/>
      <c r="F61" s="167"/>
      <c r="G61" s="167"/>
      <c r="H61" s="167"/>
      <c r="I61" s="169"/>
    </row>
    <row r="62" spans="2:12" x14ac:dyDescent="0.3">
      <c r="B62" s="166"/>
      <c r="C62" s="167"/>
      <c r="D62" s="167"/>
      <c r="E62" s="168"/>
      <c r="F62" s="167"/>
      <c r="G62" s="167"/>
      <c r="H62" s="167"/>
      <c r="I62" s="169"/>
    </row>
    <row r="63" spans="2:12" ht="15" x14ac:dyDescent="0.3">
      <c r="C63" s="180"/>
      <c r="D63" s="181"/>
      <c r="I63" s="159" t="s">
        <v>42</v>
      </c>
      <c r="J63" s="53" t="s">
        <v>42</v>
      </c>
    </row>
    <row r="64" spans="2:12" ht="15" x14ac:dyDescent="0.3">
      <c r="C64" s="180"/>
      <c r="D64" s="181"/>
      <c r="J64" s="53" t="s">
        <v>80</v>
      </c>
    </row>
    <row r="65" spans="3:3" x14ac:dyDescent="0.3">
      <c r="C65" s="180"/>
    </row>
  </sheetData>
  <mergeCells count="4">
    <mergeCell ref="B2:I4"/>
    <mergeCell ref="B5:I5"/>
    <mergeCell ref="B6:I6"/>
    <mergeCell ref="B23:F23"/>
  </mergeCells>
  <pageMargins left="0.7" right="0.7" top="0.75" bottom="0.75" header="0.3" footer="0.3"/>
  <pageSetup paperSize="9"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IE PUERTO ALEGRE</vt:lpstr>
      <vt:lpstr>AIU</vt:lpstr>
      <vt:lpstr>'IE PUERTO ALEGRE'!Área_de_impresión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jairzonrengifo@gmail.com</dc:creator>
  <cp:lastModifiedBy>JAIRZON RENGIFO</cp:lastModifiedBy>
  <cp:lastPrinted>2026-06-17T04:51:47Z</cp:lastPrinted>
  <dcterms:created xsi:type="dcterms:W3CDTF">2024-09-09T15:03:00Z</dcterms:created>
  <dcterms:modified xsi:type="dcterms:W3CDTF">2026-06-18T15:04:25Z</dcterms:modified>
</cp:coreProperties>
</file>