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Mi unidad\DUVIER ASTUDILLO\VIGENCIA 2026\EDL SSPD\FUNCIONALES\NUEVO PROCESO MTO ASCENSORES\Etapa Precontractual\Estudios Previos\"/>
    </mc:Choice>
  </mc:AlternateContent>
  <bookViews>
    <workbookView xWindow="0" yWindow="0" windowWidth="28800" windowHeight="11865"/>
  </bookViews>
  <sheets>
    <sheet name="OFERTA ECONOMICA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8" i="1" l="1"/>
  <c r="E78" i="1" s="1"/>
  <c r="F78" i="1" s="1"/>
  <c r="D73" i="1"/>
  <c r="E73" i="1" s="1"/>
  <c r="F73" i="1" s="1"/>
  <c r="D69" i="1"/>
  <c r="D68" i="1"/>
  <c r="E68" i="1" s="1"/>
  <c r="F68" i="1" s="1"/>
  <c r="D63" i="1"/>
  <c r="E63" i="1" s="1"/>
  <c r="F63" i="1" s="1"/>
  <c r="D58" i="1"/>
  <c r="E58" i="1" s="1"/>
  <c r="F58" i="1" s="1"/>
  <c r="D53" i="1"/>
  <c r="E53" i="1" s="1"/>
  <c r="F53" i="1" s="1"/>
  <c r="D48" i="1"/>
  <c r="E48" i="1" s="1"/>
  <c r="F48" i="1" s="1"/>
  <c r="D43" i="1"/>
  <c r="E43" i="1" s="1"/>
  <c r="F43" i="1" s="1"/>
  <c r="D38" i="1"/>
  <c r="E38" i="1" s="1"/>
  <c r="F38" i="1" s="1"/>
  <c r="D36" i="1"/>
  <c r="D29" i="1"/>
  <c r="D28" i="1"/>
  <c r="E28" i="1" s="1"/>
  <c r="F28" i="1" s="1"/>
  <c r="D24" i="1"/>
  <c r="E24" i="1" s="1"/>
  <c r="F24" i="1" s="1"/>
  <c r="D23" i="1"/>
  <c r="E23" i="1" s="1"/>
  <c r="F23" i="1" s="1"/>
  <c r="D21" i="1"/>
  <c r="D18" i="1"/>
  <c r="E18" i="1" s="1"/>
  <c r="F18" i="1" s="1"/>
  <c r="D13" i="1"/>
  <c r="E13" i="1" s="1"/>
  <c r="F13" i="1" s="1"/>
  <c r="D10" i="1"/>
  <c r="E10" i="1" s="1"/>
  <c r="F10" i="1" s="1"/>
  <c r="D8" i="1"/>
  <c r="E8" i="1" s="1"/>
  <c r="F8" i="1" s="1"/>
  <c r="D45" i="1" l="1"/>
  <c r="E45" i="1" s="1"/>
  <c r="F45" i="1" s="1"/>
  <c r="D9" i="1"/>
  <c r="E9" i="1" s="1"/>
  <c r="F9" i="1" s="1"/>
  <c r="D30" i="1"/>
  <c r="E30" i="1" s="1"/>
  <c r="F30" i="1" s="1"/>
  <c r="D33" i="1"/>
  <c r="E33" i="1" s="1"/>
  <c r="F33" i="1" s="1"/>
  <c r="D60" i="1"/>
  <c r="E60" i="1" s="1"/>
  <c r="F60" i="1" s="1"/>
  <c r="D25" i="1"/>
  <c r="E25" i="1" s="1"/>
  <c r="F25" i="1" s="1"/>
  <c r="D39" i="1"/>
  <c r="E39" i="1" s="1"/>
  <c r="F39" i="1" s="1"/>
  <c r="D75" i="1"/>
  <c r="E75" i="1" s="1"/>
  <c r="F75" i="1" s="1"/>
  <c r="D40" i="1"/>
  <c r="E40" i="1" s="1"/>
  <c r="F40" i="1" s="1"/>
  <c r="D19" i="1"/>
  <c r="E19" i="1" s="1"/>
  <c r="F19" i="1" s="1"/>
  <c r="D54" i="1"/>
  <c r="E54" i="1" s="1"/>
  <c r="F54" i="1" s="1"/>
  <c r="E69" i="1"/>
  <c r="F69" i="1" s="1"/>
  <c r="D34" i="1"/>
  <c r="E34" i="1" s="1"/>
  <c r="F34" i="1" s="1"/>
  <c r="D55" i="1"/>
  <c r="E55" i="1" s="1"/>
  <c r="F55" i="1" s="1"/>
  <c r="D70" i="1"/>
  <c r="E70" i="1" s="1"/>
  <c r="F70" i="1" s="1"/>
  <c r="D20" i="1"/>
  <c r="E20" i="1" s="1"/>
  <c r="F20" i="1" s="1"/>
  <c r="D49" i="1"/>
  <c r="E49" i="1" s="1"/>
  <c r="F49" i="1" s="1"/>
  <c r="D4" i="1"/>
  <c r="E4" i="1" s="1"/>
  <c r="F4" i="1" s="1"/>
  <c r="F5" i="1" s="1"/>
  <c r="D14" i="1"/>
  <c r="E14" i="1" s="1"/>
  <c r="F14" i="1" s="1"/>
  <c r="D35" i="1"/>
  <c r="E35" i="1" s="1"/>
  <c r="F35" i="1" s="1"/>
  <c r="D64" i="1"/>
  <c r="E64" i="1" s="1"/>
  <c r="F64" i="1" s="1"/>
  <c r="D79" i="1"/>
  <c r="E79" i="1" s="1"/>
  <c r="F79" i="1" s="1"/>
  <c r="D50" i="1"/>
  <c r="E50" i="1" s="1"/>
  <c r="F50" i="1" s="1"/>
  <c r="E29" i="1"/>
  <c r="F29" i="1" s="1"/>
  <c r="D15" i="1"/>
  <c r="E15" i="1" s="1"/>
  <c r="F15" i="1" s="1"/>
  <c r="D44" i="1"/>
  <c r="E44" i="1" s="1"/>
  <c r="F44" i="1" s="1"/>
  <c r="D65" i="1"/>
  <c r="E65" i="1" s="1"/>
  <c r="F65" i="1" s="1"/>
  <c r="D80" i="1"/>
  <c r="E80" i="1" s="1"/>
  <c r="F80" i="1" s="1"/>
  <c r="E71" i="1"/>
  <c r="F71" i="1" s="1"/>
  <c r="D59" i="1"/>
  <c r="E59" i="1" s="1"/>
  <c r="F59" i="1" s="1"/>
  <c r="E66" i="1"/>
  <c r="F66" i="1" s="1"/>
  <c r="D74" i="1"/>
  <c r="E74" i="1" s="1"/>
  <c r="F74" i="1" s="1"/>
  <c r="D11" i="1"/>
  <c r="E11" i="1" s="1"/>
  <c r="F11" i="1" s="1"/>
  <c r="D16" i="1"/>
  <c r="E16" i="1" s="1"/>
  <c r="F16" i="1" s="1"/>
  <c r="D26" i="1"/>
  <c r="E26" i="1" s="1"/>
  <c r="F26" i="1" s="1"/>
  <c r="D31" i="1"/>
  <c r="E31" i="1" s="1"/>
  <c r="F31" i="1" s="1"/>
  <c r="D41" i="1"/>
  <c r="E41" i="1" s="1"/>
  <c r="F41" i="1" s="1"/>
  <c r="D51" i="1"/>
  <c r="E51" i="1" s="1"/>
  <c r="F51" i="1" s="1"/>
  <c r="D56" i="1"/>
  <c r="E56" i="1" s="1"/>
  <c r="F56" i="1" s="1"/>
  <c r="D66" i="1"/>
  <c r="D81" i="1"/>
  <c r="E81" i="1" s="1"/>
  <c r="F81" i="1" s="1"/>
  <c r="E21" i="1"/>
  <c r="F21" i="1" s="1"/>
  <c r="E36" i="1"/>
  <c r="F36" i="1" s="1"/>
  <c r="D7" i="1"/>
  <c r="E7" i="1" s="1"/>
  <c r="F7" i="1" s="1"/>
  <c r="D12" i="1"/>
  <c r="E12" i="1" s="1"/>
  <c r="F12" i="1" s="1"/>
  <c r="D17" i="1"/>
  <c r="E17" i="1" s="1"/>
  <c r="F17" i="1" s="1"/>
  <c r="D22" i="1"/>
  <c r="E22" i="1" s="1"/>
  <c r="F22" i="1" s="1"/>
  <c r="D27" i="1"/>
  <c r="E27" i="1" s="1"/>
  <c r="F27" i="1" s="1"/>
  <c r="D32" i="1"/>
  <c r="E32" i="1" s="1"/>
  <c r="F32" i="1" s="1"/>
  <c r="D37" i="1"/>
  <c r="E37" i="1" s="1"/>
  <c r="F37" i="1" s="1"/>
  <c r="D42" i="1"/>
  <c r="E42" i="1" s="1"/>
  <c r="F42" i="1" s="1"/>
  <c r="D47" i="1"/>
  <c r="E47" i="1" s="1"/>
  <c r="F47" i="1" s="1"/>
  <c r="D52" i="1"/>
  <c r="E52" i="1" s="1"/>
  <c r="F52" i="1" s="1"/>
  <c r="D57" i="1"/>
  <c r="E57" i="1" s="1"/>
  <c r="F57" i="1" s="1"/>
  <c r="D62" i="1"/>
  <c r="E62" i="1" s="1"/>
  <c r="F62" i="1" s="1"/>
  <c r="D67" i="1"/>
  <c r="E67" i="1" s="1"/>
  <c r="F67" i="1" s="1"/>
  <c r="D72" i="1"/>
  <c r="E72" i="1" s="1"/>
  <c r="F72" i="1" s="1"/>
  <c r="D77" i="1"/>
  <c r="E77" i="1" s="1"/>
  <c r="F77" i="1" s="1"/>
  <c r="D82" i="1"/>
  <c r="E82" i="1" s="1"/>
  <c r="F82" i="1" s="1"/>
  <c r="D46" i="1"/>
  <c r="E46" i="1" s="1"/>
  <c r="F46" i="1" s="1"/>
  <c r="D61" i="1"/>
  <c r="E61" i="1" s="1"/>
  <c r="F61" i="1" s="1"/>
  <c r="D71" i="1"/>
  <c r="D76" i="1"/>
  <c r="E76" i="1" s="1"/>
  <c r="F76" i="1" s="1"/>
  <c r="F83" i="1" l="1"/>
</calcChain>
</file>

<file path=xl/sharedStrings.xml><?xml version="1.0" encoding="utf-8"?>
<sst xmlns="http://schemas.openxmlformats.org/spreadsheetml/2006/main" count="100" uniqueCount="90">
  <si>
    <t>PRECIOS TECHOS</t>
  </si>
  <si>
    <t>OFERTA PRESENTADA</t>
  </si>
  <si>
    <t>DESCRIPCION</t>
  </si>
  <si>
    <t>CANTIDAD 
REQUERIDA</t>
  </si>
  <si>
    <t>PRECIO UNITARIO
SIN IVA</t>
  </si>
  <si>
    <t>IVA (19%)</t>
  </si>
  <si>
    <t>PRECIO INCLUIDO IVA</t>
  </si>
  <si>
    <t>TOTAL TECHO</t>
  </si>
  <si>
    <t>PRECIO UNITARIO INCLUIDO IVA</t>
  </si>
  <si>
    <t>TOTAL OFERTA</t>
  </si>
  <si>
    <t>Servicio de Mantenimiento Preventivo mensual para dos (2) ascensores incluye mano de obra (inspección del funcionamiento del equipo).</t>
  </si>
  <si>
    <t>TOTAL PREVENTIVO</t>
  </si>
  <si>
    <t>Servicios de Mantenimiento Correctivo
(Incluye repuesto, instalación y mano de obra)</t>
  </si>
  <si>
    <t xml:space="preserve">Aceitera de lubricación de rieles de cabina y contrapeso con su respetiva base </t>
  </si>
  <si>
    <t>Aisladores para contactos</t>
  </si>
  <si>
    <t>Alarma de sobrepeso</t>
  </si>
  <si>
    <t>Amortiguador para puertas batientes</t>
  </si>
  <si>
    <t>Bandas para los frenos de la maquina</t>
  </si>
  <si>
    <t>Batería de 12V - 7 amp</t>
  </si>
  <si>
    <t>Bobina del panel de control</t>
  </si>
  <si>
    <t>Bobinas para Contactores RJ 12</t>
  </si>
  <si>
    <t>Bobinas para Contactores RJ 22</t>
  </si>
  <si>
    <t>Bobinas para Contactores y relevos auxiliares</t>
  </si>
  <si>
    <t>Bombillo de los botones de llamada y marcación</t>
  </si>
  <si>
    <t>Botonera BXG 411 Flecha Sube y baja con pulsadores antivandalicos iluminacio tipo LED codigo Brille indicador de posicion LED</t>
  </si>
  <si>
    <t>Botonera de cabina para 10 Paradas con pulsadores antivandálicos iluminación tipo LED código Brille indicador de posición LED</t>
  </si>
  <si>
    <t>Botonera de hall BXG 411 flecha bajar con pulsadores antivandalicos iluminacion tipo LED codigo brille indicador de posicione LED</t>
  </si>
  <si>
    <t>Botoneras de registro para los comandos de cabinas</t>
  </si>
  <si>
    <t>Botones de parada de emergencia en cuarto de máquinas</t>
  </si>
  <si>
    <t>Botones de parada de emergencia en foso</t>
  </si>
  <si>
    <t>Botones de registro para las llamadas de Hall</t>
  </si>
  <si>
    <t>Breaker de control mono polar y tripolares</t>
  </si>
  <si>
    <t>Breiker totalizador trifasico</t>
  </si>
  <si>
    <t>Bujes para los embragues de operadores de puerta</t>
  </si>
  <si>
    <t xml:space="preserve">Bujes y rodamientos para operadores de puertas </t>
  </si>
  <si>
    <t>Cable Instrumentación 4 Lineas para periféricos de foso</t>
  </si>
  <si>
    <t>Cable limitadores de velocidad</t>
  </si>
  <si>
    <t>Caja de Inspecciones con tarjeta CTB</t>
  </si>
  <si>
    <t xml:space="preserve">Cerradura o chapa para la puerta de maquina </t>
  </si>
  <si>
    <t>Contacto de relevadores</t>
  </si>
  <si>
    <t>Contacto fijos para cerradura</t>
  </si>
  <si>
    <t>Contactor de 18 amp - 110 voltios</t>
  </si>
  <si>
    <t>Contactor de fuerza</t>
  </si>
  <si>
    <t xml:space="preserve">Contactos para cerraduras de puertas para los interruptores principales </t>
  </si>
  <si>
    <t xml:space="preserve">Corral para cabina </t>
  </si>
  <si>
    <t>Correas cremalleras y cadenas para operador de puertas</t>
  </si>
  <si>
    <t>Correas para operadores de puertas</t>
  </si>
  <si>
    <t>Dispositivo de seguridad eléctrica de reposición manual para la pesa del limitador de velocidad (incluye soportes de fijación y cableado)</t>
  </si>
  <si>
    <t xml:space="preserve">Dispositivo de sobrecarga </t>
  </si>
  <si>
    <t>Faldon guarda pies con sus respectivas bases y soportes</t>
  </si>
  <si>
    <t>Gate swicht</t>
  </si>
  <si>
    <t>Guaya para gobernador de velocidad</t>
  </si>
  <si>
    <t>Guayas transportadoras de puertas Inductores para selectores</t>
  </si>
  <si>
    <t>Inductores para señalización</t>
  </si>
  <si>
    <t>Interruptor de puertas de hall</t>
  </si>
  <si>
    <t>Interruptores para límite de seguridad</t>
  </si>
  <si>
    <t>Juego de bujes para acople de motor de la máquina tractora</t>
  </si>
  <si>
    <t>Juego de soporte metálicos para guías de cabina</t>
  </si>
  <si>
    <t xml:space="preserve">Lámina de superboard en todo el recorrido </t>
  </si>
  <si>
    <t xml:space="preserve">Lámina para ocultar cables expuestos </t>
  </si>
  <si>
    <t xml:space="preserve">Limitador de velocidad con su respectiva contrapesa </t>
  </si>
  <si>
    <t>Lubricantes adecuados para chumaceras y bujes</t>
  </si>
  <si>
    <t>Micro conductores integrados micro relevos de controles</t>
  </si>
  <si>
    <t>Micro swichts para operadores de puertas de cabinas</t>
  </si>
  <si>
    <t>Microcomponentes para tarjetas electrónicas</t>
  </si>
  <si>
    <t>Micros para final de recorrido</t>
  </si>
  <si>
    <t>Panel LED Inscrustar 3W Luz Blanca 120 LM</t>
  </si>
  <si>
    <t>Patines para retroceso de puerta</t>
  </si>
  <si>
    <t xml:space="preserve">Pin para terminales de cables de tracción de cabina y contrapeso </t>
  </si>
  <si>
    <t xml:space="preserve">Placa de identificación de cables de tracción </t>
  </si>
  <si>
    <t>Polea transportadoras de fuerza</t>
  </si>
  <si>
    <t>Polea transportadoras de puertas</t>
  </si>
  <si>
    <t>Poleas deflectoras para pesas impulsoras de puertas</t>
  </si>
  <si>
    <t xml:space="preserve">Recolectora de aceite </t>
  </si>
  <si>
    <t>Rodamientos para las máquinas tractoras</t>
  </si>
  <si>
    <t>Rodamientos para polea de desvío</t>
  </si>
  <si>
    <t>Rolletes de operador de puertas</t>
  </si>
  <si>
    <t>Ruedas guiadoras para cabina</t>
  </si>
  <si>
    <t xml:space="preserve">Seguro de pesas de contrapeso </t>
  </si>
  <si>
    <t xml:space="preserve">Stop de bancada con su respectivo cableado </t>
  </si>
  <si>
    <t xml:space="preserve">Stop de emergencia para ingresar al foso incluye cableado y tuberia EMT </t>
  </si>
  <si>
    <t>Suspensiones colgantes de puertas</t>
  </si>
  <si>
    <t>Tacos protectores de diversos amperajes para protección de control</t>
  </si>
  <si>
    <t>Temporizadores</t>
  </si>
  <si>
    <t>Un (1) Kit de emergencia (Citófono Cabina Citófono portería Luz de emergencia Alarma 12V Stop de emergencia</t>
  </si>
  <si>
    <t>Variador Monarch Nice D-A-S0P4 para operador de puertas automáticas de cabina</t>
  </si>
  <si>
    <t>Zapatas de cabina</t>
  </si>
  <si>
    <t>Zapatas de contrapeso</t>
  </si>
  <si>
    <t>Zapatas de puertas</t>
  </si>
  <si>
    <t>TOTAL CORRECTIVOS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</si>
</sst>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\ * #,##0.00_-;\-&quot;$&quot;\ * #,##0.00_-;_-&quot;$&quot;\ * &quot;-&quot;??_-;_-@_-"/>
    <numFmt numFmtId="164" formatCode="&quot;$&quot;\ #,##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4">
    <xf numFmtId="0" fontId="0" fillId="0" borderId="0" xfId="0"/>
    <xf numFmtId="164" fontId="3" fillId="3" borderId="5" xfId="0" applyNumberFormat="1" applyFont="1" applyFill="1" applyBorder="1" applyAlignment="1" applyProtection="1">
      <alignment horizontal="center" vertical="center" wrapText="1"/>
    </xf>
    <xf numFmtId="164" fontId="3" fillId="3" borderId="6" xfId="0" applyNumberFormat="1" applyFont="1" applyFill="1" applyBorder="1" applyAlignment="1" applyProtection="1">
      <alignment horizontal="center" vertical="center" wrapText="1"/>
    </xf>
    <xf numFmtId="164" fontId="0" fillId="2" borderId="10" xfId="1" applyNumberFormat="1" applyFont="1" applyFill="1" applyBorder="1" applyAlignment="1" applyProtection="1">
      <alignment horizontal="center" vertical="center"/>
    </xf>
    <xf numFmtId="164" fontId="0" fillId="2" borderId="11" xfId="1" applyNumberFormat="1" applyFont="1" applyFill="1" applyBorder="1" applyAlignment="1" applyProtection="1">
      <alignment horizontal="center" vertical="center"/>
    </xf>
    <xf numFmtId="164" fontId="4" fillId="2" borderId="12" xfId="0" applyNumberFormat="1" applyFont="1" applyFill="1" applyBorder="1" applyAlignment="1" applyProtection="1">
      <alignment horizontal="center" vertical="center"/>
    </xf>
    <xf numFmtId="164" fontId="4" fillId="2" borderId="15" xfId="0" applyNumberFormat="1" applyFont="1" applyFill="1" applyBorder="1" applyAlignment="1" applyProtection="1">
      <alignment horizontal="center" vertical="center"/>
    </xf>
    <xf numFmtId="164" fontId="3" fillId="2" borderId="4" xfId="0" applyNumberFormat="1" applyFont="1" applyFill="1" applyBorder="1" applyAlignment="1" applyProtection="1">
      <alignment horizontal="center" vertical="center" wrapText="1"/>
    </xf>
    <xf numFmtId="164" fontId="3" fillId="2" borderId="1" xfId="0" applyNumberFormat="1" applyFont="1" applyFill="1" applyBorder="1" applyAlignment="1" applyProtection="1">
      <alignment horizontal="center" vertical="center" wrapText="1"/>
    </xf>
    <xf numFmtId="164" fontId="0" fillId="2" borderId="16" xfId="1" applyNumberFormat="1" applyFont="1" applyFill="1" applyBorder="1" applyAlignment="1" applyProtection="1">
      <alignment horizontal="center" vertical="center"/>
    </xf>
    <xf numFmtId="164" fontId="0" fillId="2" borderId="18" xfId="1" applyNumberFormat="1" applyFont="1" applyFill="1" applyBorder="1" applyAlignment="1" applyProtection="1">
      <alignment horizontal="center" vertical="center"/>
    </xf>
    <xf numFmtId="164" fontId="0" fillId="2" borderId="19" xfId="1" applyNumberFormat="1" applyFont="1" applyFill="1" applyBorder="1" applyAlignment="1" applyProtection="1">
      <alignment horizontal="center" vertical="center"/>
    </xf>
    <xf numFmtId="164" fontId="0" fillId="2" borderId="21" xfId="1" applyNumberFormat="1" applyFont="1" applyFill="1" applyBorder="1" applyAlignment="1" applyProtection="1">
      <alignment horizontal="center" vertical="center"/>
    </xf>
    <xf numFmtId="164" fontId="0" fillId="2" borderId="22" xfId="1" applyNumberFormat="1" applyFont="1" applyFill="1" applyBorder="1" applyAlignment="1" applyProtection="1">
      <alignment horizontal="center" vertical="center"/>
    </xf>
    <xf numFmtId="164" fontId="0" fillId="2" borderId="27" xfId="1" applyNumberFormat="1" applyFont="1" applyFill="1" applyBorder="1" applyAlignment="1" applyProtection="1">
      <alignment horizontal="center" vertical="center"/>
    </xf>
    <xf numFmtId="164" fontId="0" fillId="2" borderId="28" xfId="1" applyNumberFormat="1" applyFont="1" applyFill="1" applyBorder="1" applyAlignment="1" applyProtection="1">
      <alignment horizontal="center" vertical="center"/>
    </xf>
    <xf numFmtId="164" fontId="8" fillId="2" borderId="15" xfId="0" applyNumberFormat="1" applyFont="1" applyFill="1" applyBorder="1" applyAlignment="1" applyProtection="1">
      <alignment horizontal="center" vertical="center"/>
    </xf>
    <xf numFmtId="0" fontId="0" fillId="2" borderId="0" xfId="0" applyFill="1" applyProtection="1"/>
    <xf numFmtId="164" fontId="3" fillId="3" borderId="1" xfId="0" applyNumberFormat="1" applyFont="1" applyFill="1" applyBorder="1" applyAlignment="1" applyProtection="1">
      <alignment horizontal="center" vertical="center" wrapText="1"/>
    </xf>
    <xf numFmtId="164" fontId="3" fillId="3" borderId="2" xfId="0" applyNumberFormat="1" applyFont="1" applyFill="1" applyBorder="1" applyAlignment="1" applyProtection="1">
      <alignment horizontal="center" vertical="center" wrapText="1"/>
    </xf>
    <xf numFmtId="164" fontId="3" fillId="3" borderId="3" xfId="0" applyNumberFormat="1" applyFont="1" applyFill="1" applyBorder="1" applyAlignment="1" applyProtection="1">
      <alignment horizontal="center" vertical="center" wrapText="1"/>
    </xf>
    <xf numFmtId="164" fontId="2" fillId="2" borderId="13" xfId="0" applyNumberFormat="1" applyFont="1" applyFill="1" applyBorder="1" applyAlignment="1" applyProtection="1">
      <alignment horizontal="center" vertical="center"/>
    </xf>
    <xf numFmtId="164" fontId="2" fillId="2" borderId="14" xfId="0" applyNumberFormat="1" applyFont="1" applyFill="1" applyBorder="1" applyAlignment="1" applyProtection="1">
      <alignment horizontal="center" vertical="center"/>
    </xf>
    <xf numFmtId="164" fontId="2" fillId="2" borderId="29" xfId="0" applyNumberFormat="1" applyFont="1" applyFill="1" applyBorder="1" applyAlignment="1" applyProtection="1">
      <alignment horizontal="center" vertical="center"/>
    </xf>
    <xf numFmtId="164" fontId="0" fillId="2" borderId="10" xfId="1" applyNumberFormat="1" applyFont="1" applyFill="1" applyBorder="1" applyAlignment="1" applyProtection="1">
      <alignment horizontal="center" vertical="center"/>
      <protection locked="0"/>
    </xf>
    <xf numFmtId="0" fontId="3" fillId="2" borderId="9" xfId="0" applyFont="1" applyFill="1" applyBorder="1" applyAlignment="1" applyProtection="1">
      <alignment horizontal="center" vertical="center"/>
    </xf>
    <xf numFmtId="0" fontId="0" fillId="2" borderId="0" xfId="0" applyFill="1" applyAlignment="1" applyProtection="1">
      <alignment horizontal="center" vertical="center"/>
    </xf>
    <xf numFmtId="164" fontId="0" fillId="2" borderId="0" xfId="0" applyNumberFormat="1" applyFill="1" applyAlignment="1" applyProtection="1">
      <alignment horizontal="center" vertical="center"/>
    </xf>
    <xf numFmtId="0" fontId="0" fillId="2" borderId="0" xfId="0" applyFill="1" applyAlignment="1" applyProtection="1">
      <alignment horizontal="left" vertical="top"/>
    </xf>
    <xf numFmtId="0" fontId="3" fillId="3" borderId="4" xfId="0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center" vertical="center" wrapText="1"/>
    </xf>
    <xf numFmtId="0" fontId="3" fillId="5" borderId="8" xfId="0" applyFont="1" applyFill="1" applyBorder="1" applyAlignment="1" applyProtection="1">
      <alignment horizontal="center" vertical="center" wrapText="1"/>
    </xf>
    <xf numFmtId="0" fontId="5" fillId="2" borderId="0" xfId="0" applyFont="1" applyFill="1" applyAlignment="1" applyProtection="1">
      <alignment vertical="top" wrapText="1"/>
    </xf>
    <xf numFmtId="0" fontId="5" fillId="2" borderId="0" xfId="0" applyFont="1" applyFill="1" applyAlignment="1" applyProtection="1">
      <alignment horizontal="center" vertical="center"/>
    </xf>
    <xf numFmtId="0" fontId="6" fillId="5" borderId="1" xfId="0" applyFont="1" applyFill="1" applyBorder="1" applyAlignment="1" applyProtection="1">
      <alignment horizontal="center" vertical="center" wrapText="1"/>
    </xf>
    <xf numFmtId="0" fontId="6" fillId="5" borderId="2" xfId="0" applyFont="1" applyFill="1" applyBorder="1" applyAlignment="1" applyProtection="1">
      <alignment horizontal="center" vertical="center" wrapText="1"/>
    </xf>
    <xf numFmtId="0" fontId="7" fillId="2" borderId="16" xfId="0" applyFont="1" applyFill="1" applyBorder="1" applyAlignment="1" applyProtection="1">
      <alignment vertical="top" wrapText="1"/>
    </xf>
    <xf numFmtId="0" fontId="7" fillId="2" borderId="17" xfId="0" applyFont="1" applyFill="1" applyBorder="1" applyAlignment="1" applyProtection="1">
      <alignment horizontal="center" vertical="center"/>
    </xf>
    <xf numFmtId="0" fontId="7" fillId="2" borderId="20" xfId="0" applyFont="1" applyFill="1" applyBorder="1" applyAlignment="1" applyProtection="1">
      <alignment vertical="top" wrapText="1"/>
    </xf>
    <xf numFmtId="0" fontId="0" fillId="2" borderId="23" xfId="0" applyFill="1" applyBorder="1" applyAlignment="1" applyProtection="1">
      <alignment vertical="top" wrapText="1"/>
    </xf>
    <xf numFmtId="0" fontId="0" fillId="2" borderId="24" xfId="0" applyFill="1" applyBorder="1" applyAlignment="1" applyProtection="1">
      <alignment vertical="top" wrapText="1"/>
    </xf>
    <xf numFmtId="0" fontId="0" fillId="2" borderId="25" xfId="0" applyFill="1" applyBorder="1" applyAlignment="1" applyProtection="1">
      <alignment vertical="top" wrapText="1"/>
    </xf>
    <xf numFmtId="0" fontId="7" fillId="2" borderId="26" xfId="0" applyFont="1" applyFill="1" applyBorder="1" applyAlignment="1" applyProtection="1">
      <alignment horizontal="center" vertical="center"/>
    </xf>
    <xf numFmtId="0" fontId="0" fillId="2" borderId="0" xfId="0" applyFill="1" applyProtection="1">
      <protection locked="0"/>
    </xf>
    <xf numFmtId="0" fontId="3" fillId="4" borderId="2" xfId="0" applyFont="1" applyFill="1" applyBorder="1" applyAlignment="1" applyProtection="1">
      <alignment horizontal="center" vertical="center" wrapText="1"/>
      <protection locked="0"/>
    </xf>
    <xf numFmtId="0" fontId="3" fillId="4" borderId="3" xfId="0" applyFont="1" applyFill="1" applyBorder="1" applyAlignment="1" applyProtection="1">
      <alignment horizontal="center" vertical="center" wrapText="1"/>
      <protection locked="0"/>
    </xf>
    <xf numFmtId="0" fontId="3" fillId="4" borderId="7" xfId="0" applyFont="1" applyFill="1" applyBorder="1" applyAlignment="1" applyProtection="1">
      <alignment horizontal="center" vertical="center" wrapText="1"/>
      <protection locked="0"/>
    </xf>
    <xf numFmtId="0" fontId="3" fillId="4" borderId="5" xfId="0" applyFont="1" applyFill="1" applyBorder="1" applyAlignment="1" applyProtection="1">
      <alignment horizontal="center" vertical="center"/>
      <protection locked="0"/>
    </xf>
    <xf numFmtId="0" fontId="3" fillId="4" borderId="6" xfId="0" applyFont="1" applyFill="1" applyBorder="1" applyAlignment="1" applyProtection="1">
      <alignment horizontal="center" vertical="center" wrapText="1"/>
      <protection locked="0"/>
    </xf>
    <xf numFmtId="0" fontId="3" fillId="4" borderId="5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164" fontId="0" fillId="2" borderId="16" xfId="1" applyNumberFormat="1" applyFont="1" applyFill="1" applyBorder="1" applyAlignment="1" applyProtection="1">
      <alignment horizontal="center" vertical="center"/>
      <protection locked="0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3"/>
  <sheetViews>
    <sheetView tabSelected="1" workbookViewId="0">
      <selection activeCell="A7" sqref="A7"/>
    </sheetView>
  </sheetViews>
  <sheetFormatPr baseColWidth="10" defaultRowHeight="15" x14ac:dyDescent="0.25"/>
  <cols>
    <col min="1" max="1" width="61.7109375" style="17" customWidth="1"/>
    <col min="2" max="2" width="12.42578125" style="26" customWidth="1"/>
    <col min="3" max="3" width="13.42578125" style="27" customWidth="1"/>
    <col min="4" max="5" width="13.140625" style="27" customWidth="1"/>
    <col min="6" max="6" width="14" style="27" customWidth="1"/>
    <col min="7" max="7" width="24.140625" style="43" customWidth="1"/>
    <col min="8" max="8" width="23.28515625" style="43" customWidth="1"/>
    <col min="9" max="10" width="24.140625" style="43" customWidth="1"/>
    <col min="11" max="16384" width="11.42578125" style="43"/>
  </cols>
  <sheetData>
    <row r="1" spans="1:10" ht="15.75" thickBot="1" x14ac:dyDescent="0.3"/>
    <row r="2" spans="1:10" ht="16.5" thickBot="1" x14ac:dyDescent="0.3">
      <c r="A2" s="28"/>
      <c r="C2" s="18" t="s">
        <v>0</v>
      </c>
      <c r="D2" s="19"/>
      <c r="E2" s="19"/>
      <c r="F2" s="20"/>
      <c r="G2" s="44" t="s">
        <v>1</v>
      </c>
      <c r="H2" s="44"/>
      <c r="I2" s="44"/>
      <c r="J2" s="45"/>
    </row>
    <row r="3" spans="1:10" ht="63.75" thickBot="1" x14ac:dyDescent="0.3">
      <c r="A3" s="29" t="s">
        <v>2</v>
      </c>
      <c r="B3" s="30" t="s">
        <v>3</v>
      </c>
      <c r="C3" s="1" t="s">
        <v>4</v>
      </c>
      <c r="D3" s="1" t="s">
        <v>5</v>
      </c>
      <c r="E3" s="2" t="s">
        <v>6</v>
      </c>
      <c r="F3" s="1" t="s">
        <v>7</v>
      </c>
      <c r="G3" s="46" t="s">
        <v>4</v>
      </c>
      <c r="H3" s="47" t="s">
        <v>5</v>
      </c>
      <c r="I3" s="48" t="s">
        <v>8</v>
      </c>
      <c r="J3" s="49" t="s">
        <v>9</v>
      </c>
    </row>
    <row r="4" spans="1:10" ht="48" thickBot="1" x14ac:dyDescent="0.3">
      <c r="A4" s="31" t="s">
        <v>10</v>
      </c>
      <c r="B4" s="25">
        <v>6</v>
      </c>
      <c r="C4" s="3">
        <v>623333.61344537814</v>
      </c>
      <c r="D4" s="4">
        <f>+C4*19%</f>
        <v>118433.38655462184</v>
      </c>
      <c r="E4" s="4">
        <f>C4+D4</f>
        <v>741767</v>
      </c>
      <c r="F4" s="5">
        <f>+E4*B4</f>
        <v>4450602</v>
      </c>
      <c r="G4" s="24"/>
      <c r="H4" s="24"/>
      <c r="I4" s="24"/>
      <c r="J4" s="24"/>
    </row>
    <row r="5" spans="1:10" ht="24.75" customHeight="1" thickBot="1" x14ac:dyDescent="0.3">
      <c r="A5" s="32"/>
      <c r="B5" s="33"/>
      <c r="C5" s="21" t="s">
        <v>11</v>
      </c>
      <c r="D5" s="22"/>
      <c r="E5" s="22"/>
      <c r="F5" s="6">
        <f>+F4</f>
        <v>4450602</v>
      </c>
    </row>
    <row r="6" spans="1:10" ht="44.25" customHeight="1" thickBot="1" x14ac:dyDescent="0.3">
      <c r="A6" s="34" t="s">
        <v>12</v>
      </c>
      <c r="B6" s="35"/>
      <c r="C6" s="7" t="s">
        <v>4</v>
      </c>
      <c r="D6" s="7" t="s">
        <v>5</v>
      </c>
      <c r="E6" s="8" t="s">
        <v>6</v>
      </c>
      <c r="F6" s="7" t="s">
        <v>7</v>
      </c>
      <c r="G6" s="50" t="s">
        <v>4</v>
      </c>
      <c r="H6" s="51" t="s">
        <v>5</v>
      </c>
      <c r="I6" s="52" t="s">
        <v>8</v>
      </c>
      <c r="J6" s="51" t="s">
        <v>9</v>
      </c>
    </row>
    <row r="7" spans="1:10" ht="30" x14ac:dyDescent="0.25">
      <c r="A7" s="36" t="s">
        <v>13</v>
      </c>
      <c r="B7" s="37">
        <v>1</v>
      </c>
      <c r="C7" s="9">
        <v>60000</v>
      </c>
      <c r="D7" s="10">
        <f>+C7*19%</f>
        <v>11400</v>
      </c>
      <c r="E7" s="10">
        <f>C7+D7</f>
        <v>71400</v>
      </c>
      <c r="F7" s="11">
        <f>E7*B7</f>
        <v>71400</v>
      </c>
      <c r="G7" s="53"/>
      <c r="H7" s="53"/>
      <c r="I7" s="53"/>
      <c r="J7" s="53"/>
    </row>
    <row r="8" spans="1:10" x14ac:dyDescent="0.25">
      <c r="A8" s="38" t="s">
        <v>14</v>
      </c>
      <c r="B8" s="37">
        <v>1</v>
      </c>
      <c r="C8" s="9">
        <v>190244.53781512607</v>
      </c>
      <c r="D8" s="12">
        <f t="shared" ref="D8:D71" si="0">+C8*19%</f>
        <v>36146.462184873955</v>
      </c>
      <c r="E8" s="12">
        <f t="shared" ref="E8:E71" si="1">C8+D8</f>
        <v>226391.00000000003</v>
      </c>
      <c r="F8" s="13">
        <f t="shared" ref="F8:F71" si="2">E8*B8</f>
        <v>226391.00000000003</v>
      </c>
      <c r="G8" s="53"/>
      <c r="H8" s="53"/>
      <c r="I8" s="53"/>
      <c r="J8" s="53"/>
    </row>
    <row r="9" spans="1:10" x14ac:dyDescent="0.25">
      <c r="A9" s="38" t="s">
        <v>15</v>
      </c>
      <c r="B9" s="37">
        <v>1</v>
      </c>
      <c r="C9" s="9">
        <v>1323529.411764706</v>
      </c>
      <c r="D9" s="12">
        <f t="shared" si="0"/>
        <v>251470.58823529416</v>
      </c>
      <c r="E9" s="12">
        <f t="shared" si="1"/>
        <v>1575000.0000000002</v>
      </c>
      <c r="F9" s="13">
        <f t="shared" si="2"/>
        <v>1575000.0000000002</v>
      </c>
      <c r="G9" s="53"/>
      <c r="H9" s="53"/>
      <c r="I9" s="53"/>
      <c r="J9" s="53"/>
    </row>
    <row r="10" spans="1:10" x14ac:dyDescent="0.25">
      <c r="A10" s="38" t="s">
        <v>16</v>
      </c>
      <c r="B10" s="37">
        <v>1</v>
      </c>
      <c r="C10" s="9">
        <v>124444.53781512605</v>
      </c>
      <c r="D10" s="12">
        <f t="shared" si="0"/>
        <v>23644.462184873952</v>
      </c>
      <c r="E10" s="12">
        <f t="shared" si="1"/>
        <v>148089</v>
      </c>
      <c r="F10" s="13">
        <f t="shared" si="2"/>
        <v>148089</v>
      </c>
      <c r="G10" s="53"/>
      <c r="H10" s="53"/>
      <c r="I10" s="53"/>
      <c r="J10" s="53"/>
    </row>
    <row r="11" spans="1:10" x14ac:dyDescent="0.25">
      <c r="A11" s="38" t="s">
        <v>17</v>
      </c>
      <c r="B11" s="37">
        <v>1</v>
      </c>
      <c r="C11" s="9">
        <v>576271.42857142864</v>
      </c>
      <c r="D11" s="12">
        <f t="shared" si="0"/>
        <v>109491.57142857145</v>
      </c>
      <c r="E11" s="12">
        <f t="shared" si="1"/>
        <v>685763.00000000012</v>
      </c>
      <c r="F11" s="13">
        <f t="shared" si="2"/>
        <v>685763.00000000012</v>
      </c>
      <c r="G11" s="53"/>
      <c r="H11" s="53"/>
      <c r="I11" s="53"/>
      <c r="J11" s="53"/>
    </row>
    <row r="12" spans="1:10" x14ac:dyDescent="0.25">
      <c r="A12" s="38" t="s">
        <v>18</v>
      </c>
      <c r="B12" s="37">
        <v>1</v>
      </c>
      <c r="C12" s="9">
        <v>476595.79831932776</v>
      </c>
      <c r="D12" s="12">
        <f t="shared" si="0"/>
        <v>90553.201680672282</v>
      </c>
      <c r="E12" s="12">
        <f t="shared" si="1"/>
        <v>567149</v>
      </c>
      <c r="F12" s="13">
        <f t="shared" si="2"/>
        <v>567149</v>
      </c>
      <c r="G12" s="53"/>
      <c r="H12" s="53"/>
      <c r="I12" s="53"/>
      <c r="J12" s="53"/>
    </row>
    <row r="13" spans="1:10" x14ac:dyDescent="0.25">
      <c r="A13" s="38" t="s">
        <v>19</v>
      </c>
      <c r="B13" s="37">
        <v>1</v>
      </c>
      <c r="C13" s="9">
        <v>176336.13445378153</v>
      </c>
      <c r="D13" s="12">
        <f t="shared" si="0"/>
        <v>33503.865546218491</v>
      </c>
      <c r="E13" s="12">
        <f t="shared" si="1"/>
        <v>209840.00000000003</v>
      </c>
      <c r="F13" s="13">
        <f t="shared" si="2"/>
        <v>209840.00000000003</v>
      </c>
      <c r="G13" s="53"/>
      <c r="H13" s="53"/>
      <c r="I13" s="53"/>
      <c r="J13" s="53"/>
    </row>
    <row r="14" spans="1:10" x14ac:dyDescent="0.25">
      <c r="A14" s="38" t="s">
        <v>20</v>
      </c>
      <c r="B14" s="37">
        <v>1</v>
      </c>
      <c r="C14" s="9">
        <v>106047.05882352941</v>
      </c>
      <c r="D14" s="12">
        <f t="shared" si="0"/>
        <v>20148.941176470587</v>
      </c>
      <c r="E14" s="12">
        <f t="shared" si="1"/>
        <v>126196</v>
      </c>
      <c r="F14" s="13">
        <f t="shared" si="2"/>
        <v>126196</v>
      </c>
      <c r="G14" s="53"/>
      <c r="H14" s="53"/>
      <c r="I14" s="53"/>
      <c r="J14" s="53"/>
    </row>
    <row r="15" spans="1:10" x14ac:dyDescent="0.25">
      <c r="A15" s="38" t="s">
        <v>21</v>
      </c>
      <c r="B15" s="37">
        <v>1</v>
      </c>
      <c r="C15" s="9">
        <v>106047.05882352941</v>
      </c>
      <c r="D15" s="12">
        <f t="shared" si="0"/>
        <v>20148.941176470587</v>
      </c>
      <c r="E15" s="12">
        <f t="shared" si="1"/>
        <v>126196</v>
      </c>
      <c r="F15" s="13">
        <f t="shared" si="2"/>
        <v>126196</v>
      </c>
      <c r="G15" s="53"/>
      <c r="H15" s="53"/>
      <c r="I15" s="53"/>
      <c r="J15" s="53"/>
    </row>
    <row r="16" spans="1:10" x14ac:dyDescent="0.25">
      <c r="A16" s="38" t="s">
        <v>22</v>
      </c>
      <c r="B16" s="37">
        <v>1</v>
      </c>
      <c r="C16" s="9">
        <v>339743.69747899158</v>
      </c>
      <c r="D16" s="12">
        <f t="shared" si="0"/>
        <v>64551.302521008402</v>
      </c>
      <c r="E16" s="12">
        <f t="shared" si="1"/>
        <v>404295</v>
      </c>
      <c r="F16" s="13">
        <f t="shared" si="2"/>
        <v>404295</v>
      </c>
      <c r="G16" s="53"/>
      <c r="H16" s="53"/>
      <c r="I16" s="53"/>
      <c r="J16" s="53"/>
    </row>
    <row r="17" spans="1:10" x14ac:dyDescent="0.25">
      <c r="A17" s="38" t="s">
        <v>23</v>
      </c>
      <c r="B17" s="37">
        <v>1</v>
      </c>
      <c r="C17" s="9">
        <v>90566.386554621859</v>
      </c>
      <c r="D17" s="12">
        <f t="shared" si="0"/>
        <v>17207.613445378152</v>
      </c>
      <c r="E17" s="12">
        <f t="shared" si="1"/>
        <v>107774.00000000001</v>
      </c>
      <c r="F17" s="13">
        <f t="shared" si="2"/>
        <v>107774.00000000001</v>
      </c>
      <c r="G17" s="53"/>
      <c r="H17" s="53"/>
      <c r="I17" s="53"/>
      <c r="J17" s="53"/>
    </row>
    <row r="18" spans="1:10" ht="30" x14ac:dyDescent="0.25">
      <c r="A18" s="38" t="s">
        <v>24</v>
      </c>
      <c r="B18" s="37">
        <v>1</v>
      </c>
      <c r="C18" s="9">
        <v>1434483.193277311</v>
      </c>
      <c r="D18" s="12">
        <f t="shared" si="0"/>
        <v>272551.80672268913</v>
      </c>
      <c r="E18" s="12">
        <f t="shared" si="1"/>
        <v>1707035.0000000002</v>
      </c>
      <c r="F18" s="13">
        <f t="shared" si="2"/>
        <v>1707035.0000000002</v>
      </c>
      <c r="G18" s="53"/>
      <c r="H18" s="53"/>
      <c r="I18" s="53"/>
      <c r="J18" s="53"/>
    </row>
    <row r="19" spans="1:10" ht="30" x14ac:dyDescent="0.25">
      <c r="A19" s="38" t="s">
        <v>25</v>
      </c>
      <c r="B19" s="37">
        <v>1</v>
      </c>
      <c r="C19" s="9">
        <v>3161764.7058823532</v>
      </c>
      <c r="D19" s="12">
        <f t="shared" si="0"/>
        <v>600735.29411764711</v>
      </c>
      <c r="E19" s="12">
        <f t="shared" si="1"/>
        <v>3762500.0000000005</v>
      </c>
      <c r="F19" s="13">
        <f t="shared" si="2"/>
        <v>3762500.0000000005</v>
      </c>
      <c r="G19" s="53"/>
      <c r="H19" s="53"/>
      <c r="I19" s="53"/>
      <c r="J19" s="53"/>
    </row>
    <row r="20" spans="1:10" ht="15.75" customHeight="1" x14ac:dyDescent="0.25">
      <c r="A20" s="38" t="s">
        <v>26</v>
      </c>
      <c r="B20" s="37">
        <v>1</v>
      </c>
      <c r="C20" s="9">
        <v>1434483.193277311</v>
      </c>
      <c r="D20" s="12">
        <f t="shared" si="0"/>
        <v>272551.80672268913</v>
      </c>
      <c r="E20" s="12">
        <f t="shared" si="1"/>
        <v>1707035.0000000002</v>
      </c>
      <c r="F20" s="13">
        <f t="shared" si="2"/>
        <v>1707035.0000000002</v>
      </c>
      <c r="G20" s="53"/>
      <c r="H20" s="53"/>
      <c r="I20" s="53"/>
      <c r="J20" s="53"/>
    </row>
    <row r="21" spans="1:10" x14ac:dyDescent="0.25">
      <c r="A21" s="38" t="s">
        <v>27</v>
      </c>
      <c r="B21" s="37">
        <v>1</v>
      </c>
      <c r="C21" s="9">
        <v>1493333.6134453781</v>
      </c>
      <c r="D21" s="12">
        <f t="shared" si="0"/>
        <v>283733.38655462186</v>
      </c>
      <c r="E21" s="12">
        <f t="shared" si="1"/>
        <v>1777067</v>
      </c>
      <c r="F21" s="13">
        <f t="shared" si="2"/>
        <v>1777067</v>
      </c>
      <c r="G21" s="53"/>
      <c r="H21" s="53"/>
      <c r="I21" s="53"/>
      <c r="J21" s="53"/>
    </row>
    <row r="22" spans="1:10" x14ac:dyDescent="0.25">
      <c r="A22" s="38" t="s">
        <v>28</v>
      </c>
      <c r="B22" s="37">
        <v>1</v>
      </c>
      <c r="C22" s="9">
        <v>99000</v>
      </c>
      <c r="D22" s="12">
        <f t="shared" si="0"/>
        <v>18810</v>
      </c>
      <c r="E22" s="12">
        <f t="shared" si="1"/>
        <v>117810</v>
      </c>
      <c r="F22" s="13">
        <f t="shared" si="2"/>
        <v>117810</v>
      </c>
      <c r="G22" s="53"/>
      <c r="H22" s="53"/>
      <c r="I22" s="53"/>
      <c r="J22" s="53"/>
    </row>
    <row r="23" spans="1:10" x14ac:dyDescent="0.25">
      <c r="A23" s="38" t="s">
        <v>29</v>
      </c>
      <c r="B23" s="37">
        <v>1</v>
      </c>
      <c r="C23" s="9">
        <v>120000</v>
      </c>
      <c r="D23" s="12">
        <f t="shared" si="0"/>
        <v>22800</v>
      </c>
      <c r="E23" s="12">
        <f t="shared" si="1"/>
        <v>142800</v>
      </c>
      <c r="F23" s="13">
        <f t="shared" si="2"/>
        <v>142800</v>
      </c>
      <c r="G23" s="53"/>
      <c r="H23" s="53"/>
      <c r="I23" s="53"/>
      <c r="J23" s="53"/>
    </row>
    <row r="24" spans="1:10" x14ac:dyDescent="0.25">
      <c r="A24" s="38" t="s">
        <v>30</v>
      </c>
      <c r="B24" s="37">
        <v>1</v>
      </c>
      <c r="C24" s="9">
        <v>272239.49579831935</v>
      </c>
      <c r="D24" s="12">
        <f t="shared" si="0"/>
        <v>51725.504201680676</v>
      </c>
      <c r="E24" s="12">
        <f t="shared" si="1"/>
        <v>323965</v>
      </c>
      <c r="F24" s="13">
        <f t="shared" si="2"/>
        <v>323965</v>
      </c>
      <c r="G24" s="53"/>
      <c r="H24" s="53"/>
      <c r="I24" s="53"/>
      <c r="J24" s="53"/>
    </row>
    <row r="25" spans="1:10" x14ac:dyDescent="0.25">
      <c r="A25" s="38" t="s">
        <v>31</v>
      </c>
      <c r="B25" s="37">
        <v>1</v>
      </c>
      <c r="C25" s="9">
        <v>1131147.8991596638</v>
      </c>
      <c r="D25" s="12">
        <f t="shared" si="0"/>
        <v>214918.10084033612</v>
      </c>
      <c r="E25" s="12">
        <f t="shared" si="1"/>
        <v>1346066</v>
      </c>
      <c r="F25" s="13">
        <f t="shared" si="2"/>
        <v>1346066</v>
      </c>
      <c r="G25" s="53"/>
      <c r="H25" s="53"/>
      <c r="I25" s="53"/>
      <c r="J25" s="53"/>
    </row>
    <row r="26" spans="1:10" x14ac:dyDescent="0.25">
      <c r="A26" s="38" t="s">
        <v>32</v>
      </c>
      <c r="B26" s="37">
        <v>1</v>
      </c>
      <c r="C26" s="9">
        <v>1488235.2941176472</v>
      </c>
      <c r="D26" s="12">
        <f t="shared" si="0"/>
        <v>282764.70588235295</v>
      </c>
      <c r="E26" s="12">
        <f t="shared" si="1"/>
        <v>1771000.0000000002</v>
      </c>
      <c r="F26" s="13">
        <f t="shared" si="2"/>
        <v>1771000.0000000002</v>
      </c>
      <c r="G26" s="53"/>
      <c r="H26" s="53"/>
      <c r="I26" s="53"/>
      <c r="J26" s="53"/>
    </row>
    <row r="27" spans="1:10" x14ac:dyDescent="0.25">
      <c r="A27" s="38" t="s">
        <v>33</v>
      </c>
      <c r="B27" s="37">
        <v>1</v>
      </c>
      <c r="C27" s="9">
        <v>64285.71428571429</v>
      </c>
      <c r="D27" s="12">
        <f t="shared" si="0"/>
        <v>12214.285714285716</v>
      </c>
      <c r="E27" s="12">
        <f t="shared" si="1"/>
        <v>76500</v>
      </c>
      <c r="F27" s="13">
        <f t="shared" si="2"/>
        <v>76500</v>
      </c>
      <c r="G27" s="53"/>
      <c r="H27" s="53"/>
      <c r="I27" s="53"/>
      <c r="J27" s="53"/>
    </row>
    <row r="28" spans="1:10" x14ac:dyDescent="0.25">
      <c r="A28" s="38" t="s">
        <v>34</v>
      </c>
      <c r="B28" s="37">
        <v>1</v>
      </c>
      <c r="C28" s="9">
        <v>187500</v>
      </c>
      <c r="D28" s="12">
        <f t="shared" si="0"/>
        <v>35625</v>
      </c>
      <c r="E28" s="12">
        <f t="shared" si="1"/>
        <v>223125</v>
      </c>
      <c r="F28" s="13">
        <f t="shared" si="2"/>
        <v>223125</v>
      </c>
      <c r="G28" s="53"/>
      <c r="H28" s="53"/>
      <c r="I28" s="53"/>
      <c r="J28" s="53"/>
    </row>
    <row r="29" spans="1:10" x14ac:dyDescent="0.25">
      <c r="A29" s="38" t="s">
        <v>35</v>
      </c>
      <c r="B29" s="37">
        <v>1</v>
      </c>
      <c r="C29" s="9">
        <v>33582.352941176476</v>
      </c>
      <c r="D29" s="12">
        <f t="shared" si="0"/>
        <v>6380.6470588235306</v>
      </c>
      <c r="E29" s="12">
        <f t="shared" si="1"/>
        <v>39963.000000000007</v>
      </c>
      <c r="F29" s="13">
        <f t="shared" si="2"/>
        <v>39963.000000000007</v>
      </c>
      <c r="G29" s="53"/>
      <c r="H29" s="53"/>
      <c r="I29" s="53"/>
      <c r="J29" s="53"/>
    </row>
    <row r="30" spans="1:10" x14ac:dyDescent="0.25">
      <c r="A30" s="38" t="s">
        <v>36</v>
      </c>
      <c r="B30" s="37">
        <v>1</v>
      </c>
      <c r="C30" s="9">
        <v>353131.93277310923</v>
      </c>
      <c r="D30" s="12">
        <f t="shared" si="0"/>
        <v>67095.067226890751</v>
      </c>
      <c r="E30" s="12">
        <f t="shared" si="1"/>
        <v>420227</v>
      </c>
      <c r="F30" s="13">
        <f t="shared" si="2"/>
        <v>420227</v>
      </c>
      <c r="G30" s="53"/>
      <c r="H30" s="53"/>
      <c r="I30" s="53"/>
      <c r="J30" s="53"/>
    </row>
    <row r="31" spans="1:10" x14ac:dyDescent="0.25">
      <c r="A31" s="38" t="s">
        <v>37</v>
      </c>
      <c r="B31" s="37">
        <v>1</v>
      </c>
      <c r="C31" s="9">
        <v>918919.32773109246</v>
      </c>
      <c r="D31" s="12">
        <f t="shared" si="0"/>
        <v>174594.67226890757</v>
      </c>
      <c r="E31" s="12">
        <f t="shared" si="1"/>
        <v>1093514</v>
      </c>
      <c r="F31" s="13">
        <f t="shared" si="2"/>
        <v>1093514</v>
      </c>
      <c r="G31" s="53"/>
      <c r="H31" s="53"/>
      <c r="I31" s="53"/>
      <c r="J31" s="53"/>
    </row>
    <row r="32" spans="1:10" x14ac:dyDescent="0.25">
      <c r="A32" s="38" t="s">
        <v>38</v>
      </c>
      <c r="B32" s="37">
        <v>1</v>
      </c>
      <c r="C32" s="9">
        <v>129231.0924369748</v>
      </c>
      <c r="D32" s="12">
        <f t="shared" si="0"/>
        <v>24553.907563025212</v>
      </c>
      <c r="E32" s="12">
        <f t="shared" si="1"/>
        <v>153785</v>
      </c>
      <c r="F32" s="13">
        <f t="shared" si="2"/>
        <v>153785</v>
      </c>
      <c r="G32" s="53"/>
      <c r="H32" s="53"/>
      <c r="I32" s="53"/>
      <c r="J32" s="53"/>
    </row>
    <row r="33" spans="1:10" ht="13.5" customHeight="1" x14ac:dyDescent="0.25">
      <c r="A33" s="38" t="s">
        <v>39</v>
      </c>
      <c r="B33" s="37">
        <v>1</v>
      </c>
      <c r="C33" s="9">
        <v>364000</v>
      </c>
      <c r="D33" s="12">
        <f t="shared" si="0"/>
        <v>69160</v>
      </c>
      <c r="E33" s="12">
        <f t="shared" si="1"/>
        <v>433160</v>
      </c>
      <c r="F33" s="13">
        <f t="shared" si="2"/>
        <v>433160</v>
      </c>
      <c r="G33" s="53"/>
      <c r="H33" s="53"/>
      <c r="I33" s="53"/>
      <c r="J33" s="53"/>
    </row>
    <row r="34" spans="1:10" x14ac:dyDescent="0.25">
      <c r="A34" s="38" t="s">
        <v>40</v>
      </c>
      <c r="B34" s="37">
        <v>1</v>
      </c>
      <c r="C34" s="9">
        <v>112500</v>
      </c>
      <c r="D34" s="12">
        <f t="shared" si="0"/>
        <v>21375</v>
      </c>
      <c r="E34" s="12">
        <f t="shared" si="1"/>
        <v>133875</v>
      </c>
      <c r="F34" s="13">
        <f t="shared" si="2"/>
        <v>133875</v>
      </c>
      <c r="G34" s="53"/>
      <c r="H34" s="53"/>
      <c r="I34" s="53"/>
      <c r="J34" s="53"/>
    </row>
    <row r="35" spans="1:10" x14ac:dyDescent="0.25">
      <c r="A35" s="38" t="s">
        <v>41</v>
      </c>
      <c r="B35" s="37">
        <v>1</v>
      </c>
      <c r="C35" s="9">
        <v>434483.19327731093</v>
      </c>
      <c r="D35" s="12">
        <f t="shared" si="0"/>
        <v>82551.806722689071</v>
      </c>
      <c r="E35" s="12">
        <f t="shared" si="1"/>
        <v>517035</v>
      </c>
      <c r="F35" s="13">
        <f t="shared" si="2"/>
        <v>517035</v>
      </c>
      <c r="G35" s="53"/>
      <c r="H35" s="53"/>
      <c r="I35" s="53"/>
      <c r="J35" s="53"/>
    </row>
    <row r="36" spans="1:10" x14ac:dyDescent="0.25">
      <c r="A36" s="38" t="s">
        <v>42</v>
      </c>
      <c r="B36" s="37">
        <v>1</v>
      </c>
      <c r="C36" s="9">
        <v>534579.83193277312</v>
      </c>
      <c r="D36" s="12">
        <f t="shared" si="0"/>
        <v>101570.1680672269</v>
      </c>
      <c r="E36" s="12">
        <f t="shared" si="1"/>
        <v>636150</v>
      </c>
      <c r="F36" s="13">
        <f t="shared" si="2"/>
        <v>636150</v>
      </c>
      <c r="G36" s="53"/>
      <c r="H36" s="53"/>
      <c r="I36" s="53"/>
      <c r="J36" s="53"/>
    </row>
    <row r="37" spans="1:10" ht="30" x14ac:dyDescent="0.25">
      <c r="A37" s="38" t="s">
        <v>43</v>
      </c>
      <c r="B37" s="37">
        <v>1</v>
      </c>
      <c r="C37" s="9">
        <v>364000</v>
      </c>
      <c r="D37" s="12">
        <f t="shared" si="0"/>
        <v>69160</v>
      </c>
      <c r="E37" s="12">
        <f t="shared" si="1"/>
        <v>433160</v>
      </c>
      <c r="F37" s="13">
        <f t="shared" si="2"/>
        <v>433160</v>
      </c>
      <c r="G37" s="53"/>
      <c r="H37" s="53"/>
      <c r="I37" s="53"/>
      <c r="J37" s="53"/>
    </row>
    <row r="38" spans="1:10" x14ac:dyDescent="0.25">
      <c r="A38" s="38" t="s">
        <v>44</v>
      </c>
      <c r="B38" s="37">
        <v>1</v>
      </c>
      <c r="C38" s="9">
        <v>473684.87394957984</v>
      </c>
      <c r="D38" s="12">
        <f t="shared" si="0"/>
        <v>90000.126050420164</v>
      </c>
      <c r="E38" s="12">
        <f t="shared" si="1"/>
        <v>563685</v>
      </c>
      <c r="F38" s="13">
        <f t="shared" si="2"/>
        <v>563685</v>
      </c>
      <c r="G38" s="53"/>
      <c r="H38" s="53"/>
      <c r="I38" s="53"/>
      <c r="J38" s="53"/>
    </row>
    <row r="39" spans="1:10" ht="31.5" customHeight="1" x14ac:dyDescent="0.25">
      <c r="A39" s="39" t="s">
        <v>45</v>
      </c>
      <c r="B39" s="37">
        <v>1</v>
      </c>
      <c r="C39" s="9">
        <v>399000</v>
      </c>
      <c r="D39" s="12">
        <f t="shared" si="0"/>
        <v>75810</v>
      </c>
      <c r="E39" s="12">
        <f t="shared" si="1"/>
        <v>474810</v>
      </c>
      <c r="F39" s="13">
        <f t="shared" si="2"/>
        <v>474810</v>
      </c>
      <c r="G39" s="53"/>
      <c r="H39" s="53"/>
      <c r="I39" s="53"/>
      <c r="J39" s="53"/>
    </row>
    <row r="40" spans="1:10" x14ac:dyDescent="0.25">
      <c r="A40" s="40" t="s">
        <v>46</v>
      </c>
      <c r="B40" s="37">
        <v>1</v>
      </c>
      <c r="C40" s="9">
        <v>387692.43697478995</v>
      </c>
      <c r="D40" s="12">
        <f t="shared" si="0"/>
        <v>73661.563025210096</v>
      </c>
      <c r="E40" s="12">
        <f t="shared" si="1"/>
        <v>461354.00000000006</v>
      </c>
      <c r="F40" s="13">
        <f t="shared" si="2"/>
        <v>461354.00000000006</v>
      </c>
      <c r="G40" s="53"/>
      <c r="H40" s="53"/>
      <c r="I40" s="53"/>
      <c r="J40" s="53"/>
    </row>
    <row r="41" spans="1:10" ht="45" x14ac:dyDescent="0.25">
      <c r="A41" s="40" t="s">
        <v>47</v>
      </c>
      <c r="B41" s="37">
        <v>1</v>
      </c>
      <c r="C41" s="9">
        <v>958974.78991596645</v>
      </c>
      <c r="D41" s="12">
        <f t="shared" si="0"/>
        <v>182205.21008403364</v>
      </c>
      <c r="E41" s="12">
        <f t="shared" si="1"/>
        <v>1141180</v>
      </c>
      <c r="F41" s="13">
        <f t="shared" si="2"/>
        <v>1141180</v>
      </c>
      <c r="G41" s="53"/>
      <c r="H41" s="53"/>
      <c r="I41" s="53"/>
      <c r="J41" s="53"/>
    </row>
    <row r="42" spans="1:10" x14ac:dyDescent="0.25">
      <c r="A42" s="40" t="s">
        <v>48</v>
      </c>
      <c r="B42" s="37">
        <v>1</v>
      </c>
      <c r="C42" s="9">
        <v>1110638.6554621849</v>
      </c>
      <c r="D42" s="12">
        <f t="shared" si="0"/>
        <v>211021.34453781514</v>
      </c>
      <c r="E42" s="12">
        <f t="shared" si="1"/>
        <v>1321660</v>
      </c>
      <c r="F42" s="13">
        <f t="shared" si="2"/>
        <v>1321660</v>
      </c>
      <c r="G42" s="53"/>
      <c r="H42" s="53"/>
      <c r="I42" s="53"/>
      <c r="J42" s="53"/>
    </row>
    <row r="43" spans="1:10" x14ac:dyDescent="0.25">
      <c r="A43" s="40" t="s">
        <v>49</v>
      </c>
      <c r="B43" s="37">
        <v>1</v>
      </c>
      <c r="C43" s="9">
        <v>360000</v>
      </c>
      <c r="D43" s="12">
        <f t="shared" si="0"/>
        <v>68400</v>
      </c>
      <c r="E43" s="12">
        <f t="shared" si="1"/>
        <v>428400</v>
      </c>
      <c r="F43" s="13">
        <f t="shared" si="2"/>
        <v>428400</v>
      </c>
      <c r="G43" s="53"/>
      <c r="H43" s="53"/>
      <c r="I43" s="53"/>
      <c r="J43" s="53"/>
    </row>
    <row r="44" spans="1:10" x14ac:dyDescent="0.25">
      <c r="A44" s="40" t="s">
        <v>50</v>
      </c>
      <c r="B44" s="37">
        <v>1</v>
      </c>
      <c r="C44" s="9">
        <v>102857.14285714286</v>
      </c>
      <c r="D44" s="12">
        <f t="shared" si="0"/>
        <v>19542.857142857141</v>
      </c>
      <c r="E44" s="12">
        <f t="shared" si="1"/>
        <v>122400</v>
      </c>
      <c r="F44" s="13">
        <f t="shared" si="2"/>
        <v>122400</v>
      </c>
      <c r="G44" s="53"/>
      <c r="H44" s="53"/>
      <c r="I44" s="53"/>
      <c r="J44" s="53"/>
    </row>
    <row r="45" spans="1:10" x14ac:dyDescent="0.25">
      <c r="A45" s="40" t="s">
        <v>51</v>
      </c>
      <c r="B45" s="37">
        <v>1</v>
      </c>
      <c r="C45" s="9">
        <v>27494.117647058825</v>
      </c>
      <c r="D45" s="12">
        <f t="shared" si="0"/>
        <v>5223.8823529411766</v>
      </c>
      <c r="E45" s="12">
        <f t="shared" si="1"/>
        <v>32718</v>
      </c>
      <c r="F45" s="13">
        <f t="shared" si="2"/>
        <v>32718</v>
      </c>
      <c r="G45" s="53"/>
      <c r="H45" s="53"/>
      <c r="I45" s="53"/>
      <c r="J45" s="53"/>
    </row>
    <row r="46" spans="1:10" x14ac:dyDescent="0.25">
      <c r="A46" s="40" t="s">
        <v>52</v>
      </c>
      <c r="B46" s="37">
        <v>1</v>
      </c>
      <c r="C46" s="9">
        <v>562205.04201680678</v>
      </c>
      <c r="D46" s="12">
        <f t="shared" si="0"/>
        <v>106818.95798319329</v>
      </c>
      <c r="E46" s="12">
        <f t="shared" si="1"/>
        <v>669024.00000000012</v>
      </c>
      <c r="F46" s="13">
        <f t="shared" si="2"/>
        <v>669024.00000000012</v>
      </c>
      <c r="G46" s="53"/>
      <c r="H46" s="53"/>
      <c r="I46" s="53"/>
      <c r="J46" s="53"/>
    </row>
    <row r="47" spans="1:10" x14ac:dyDescent="0.25">
      <c r="A47" s="40" t="s">
        <v>53</v>
      </c>
      <c r="B47" s="37">
        <v>1</v>
      </c>
      <c r="C47" s="9">
        <v>109565.5462184874</v>
      </c>
      <c r="D47" s="12">
        <f t="shared" si="0"/>
        <v>20817.453781512606</v>
      </c>
      <c r="E47" s="12">
        <f t="shared" si="1"/>
        <v>130383.00000000001</v>
      </c>
      <c r="F47" s="13">
        <f t="shared" si="2"/>
        <v>130383.00000000001</v>
      </c>
      <c r="G47" s="53"/>
      <c r="H47" s="53"/>
      <c r="I47" s="53"/>
      <c r="J47" s="53"/>
    </row>
    <row r="48" spans="1:10" x14ac:dyDescent="0.25">
      <c r="A48" s="40" t="s">
        <v>54</v>
      </c>
      <c r="B48" s="37">
        <v>1</v>
      </c>
      <c r="C48" s="9">
        <v>102857.14285714286</v>
      </c>
      <c r="D48" s="12">
        <f t="shared" si="0"/>
        <v>19542.857142857141</v>
      </c>
      <c r="E48" s="12">
        <f t="shared" si="1"/>
        <v>122400</v>
      </c>
      <c r="F48" s="13">
        <f t="shared" si="2"/>
        <v>122400</v>
      </c>
      <c r="G48" s="53"/>
      <c r="H48" s="53"/>
      <c r="I48" s="53"/>
      <c r="J48" s="53"/>
    </row>
    <row r="49" spans="1:10" x14ac:dyDescent="0.25">
      <c r="A49" s="40" t="s">
        <v>55</v>
      </c>
      <c r="B49" s="37">
        <v>1</v>
      </c>
      <c r="C49" s="9">
        <v>133333.61344537817</v>
      </c>
      <c r="D49" s="12">
        <f t="shared" si="0"/>
        <v>25333.386554621851</v>
      </c>
      <c r="E49" s="12">
        <f t="shared" si="1"/>
        <v>158667.00000000003</v>
      </c>
      <c r="F49" s="13">
        <f t="shared" si="2"/>
        <v>158667.00000000003</v>
      </c>
      <c r="G49" s="53"/>
      <c r="H49" s="53"/>
      <c r="I49" s="53"/>
      <c r="J49" s="53"/>
    </row>
    <row r="50" spans="1:10" ht="15.75" customHeight="1" x14ac:dyDescent="0.25">
      <c r="A50" s="40" t="s">
        <v>56</v>
      </c>
      <c r="B50" s="37">
        <v>1</v>
      </c>
      <c r="C50" s="9">
        <v>840449.57983193279</v>
      </c>
      <c r="D50" s="12">
        <f t="shared" si="0"/>
        <v>159685.42016806724</v>
      </c>
      <c r="E50" s="12">
        <f t="shared" si="1"/>
        <v>1000135</v>
      </c>
      <c r="F50" s="13">
        <f t="shared" si="2"/>
        <v>1000135</v>
      </c>
      <c r="G50" s="53"/>
      <c r="H50" s="53"/>
      <c r="I50" s="53"/>
      <c r="J50" s="53"/>
    </row>
    <row r="51" spans="1:10" ht="15.75" customHeight="1" x14ac:dyDescent="0.25">
      <c r="A51" s="40" t="s">
        <v>57</v>
      </c>
      <c r="B51" s="37">
        <v>1</v>
      </c>
      <c r="C51" s="9">
        <v>722222.68907563027</v>
      </c>
      <c r="D51" s="12">
        <f>+C51*19%</f>
        <v>137222.31092436975</v>
      </c>
      <c r="E51" s="12">
        <f t="shared" si="1"/>
        <v>859445</v>
      </c>
      <c r="F51" s="13">
        <f t="shared" si="2"/>
        <v>859445</v>
      </c>
      <c r="G51" s="53"/>
      <c r="H51" s="53"/>
      <c r="I51" s="53"/>
      <c r="J51" s="53"/>
    </row>
    <row r="52" spans="1:10" ht="15.75" customHeight="1" x14ac:dyDescent="0.25">
      <c r="A52" s="40" t="s">
        <v>58</v>
      </c>
      <c r="B52" s="37">
        <v>1</v>
      </c>
      <c r="C52" s="9">
        <v>221591.59663865546</v>
      </c>
      <c r="D52" s="12">
        <f t="shared" si="0"/>
        <v>42102.403361344535</v>
      </c>
      <c r="E52" s="12">
        <f t="shared" si="1"/>
        <v>263694</v>
      </c>
      <c r="F52" s="13">
        <f t="shared" si="2"/>
        <v>263694</v>
      </c>
      <c r="G52" s="53"/>
      <c r="H52" s="53"/>
      <c r="I52" s="53"/>
      <c r="J52" s="53"/>
    </row>
    <row r="53" spans="1:10" ht="15.75" customHeight="1" x14ac:dyDescent="0.25">
      <c r="A53" s="40" t="s">
        <v>59</v>
      </c>
      <c r="B53" s="37">
        <v>1</v>
      </c>
      <c r="C53" s="9">
        <v>290322.68907563027</v>
      </c>
      <c r="D53" s="12">
        <f t="shared" si="0"/>
        <v>55161.310924369755</v>
      </c>
      <c r="E53" s="12">
        <f t="shared" si="1"/>
        <v>345484</v>
      </c>
      <c r="F53" s="13">
        <f t="shared" si="2"/>
        <v>345484</v>
      </c>
      <c r="G53" s="53"/>
      <c r="H53" s="53"/>
      <c r="I53" s="53"/>
      <c r="J53" s="53"/>
    </row>
    <row r="54" spans="1:10" ht="15.75" customHeight="1" x14ac:dyDescent="0.25">
      <c r="A54" s="40" t="s">
        <v>60</v>
      </c>
      <c r="B54" s="37">
        <v>1</v>
      </c>
      <c r="C54" s="9">
        <v>1593750.4201680673</v>
      </c>
      <c r="D54" s="12">
        <f t="shared" si="0"/>
        <v>302812.57983193279</v>
      </c>
      <c r="E54" s="12">
        <f t="shared" si="1"/>
        <v>1896563</v>
      </c>
      <c r="F54" s="13">
        <f t="shared" si="2"/>
        <v>1896563</v>
      </c>
      <c r="G54" s="53"/>
      <c r="H54" s="53"/>
      <c r="I54" s="53"/>
      <c r="J54" s="53"/>
    </row>
    <row r="55" spans="1:10" ht="15.75" customHeight="1" x14ac:dyDescent="0.25">
      <c r="A55" s="40" t="s">
        <v>61</v>
      </c>
      <c r="B55" s="37">
        <v>1</v>
      </c>
      <c r="C55" s="9">
        <v>96000</v>
      </c>
      <c r="D55" s="12">
        <f t="shared" si="0"/>
        <v>18240</v>
      </c>
      <c r="E55" s="12">
        <f t="shared" si="1"/>
        <v>114240</v>
      </c>
      <c r="F55" s="13">
        <f t="shared" si="2"/>
        <v>114240</v>
      </c>
      <c r="G55" s="53"/>
      <c r="H55" s="53"/>
      <c r="I55" s="53"/>
      <c r="J55" s="53"/>
    </row>
    <row r="56" spans="1:10" ht="15.75" customHeight="1" x14ac:dyDescent="0.25">
      <c r="A56" s="40" t="s">
        <v>62</v>
      </c>
      <c r="B56" s="37">
        <v>1</v>
      </c>
      <c r="C56" s="9">
        <v>84705.882352941175</v>
      </c>
      <c r="D56" s="12">
        <f t="shared" si="0"/>
        <v>16094.117647058823</v>
      </c>
      <c r="E56" s="12">
        <f t="shared" si="1"/>
        <v>100800</v>
      </c>
      <c r="F56" s="13">
        <f t="shared" si="2"/>
        <v>100800</v>
      </c>
      <c r="G56" s="53"/>
      <c r="H56" s="53"/>
      <c r="I56" s="53"/>
      <c r="J56" s="53"/>
    </row>
    <row r="57" spans="1:10" ht="15.75" customHeight="1" x14ac:dyDescent="0.25">
      <c r="A57" s="40" t="s">
        <v>63</v>
      </c>
      <c r="B57" s="37">
        <v>1</v>
      </c>
      <c r="C57" s="9">
        <v>84705.882352941175</v>
      </c>
      <c r="D57" s="12">
        <f t="shared" si="0"/>
        <v>16094.117647058823</v>
      </c>
      <c r="E57" s="12">
        <f t="shared" si="1"/>
        <v>100800</v>
      </c>
      <c r="F57" s="13">
        <f t="shared" si="2"/>
        <v>100800</v>
      </c>
      <c r="G57" s="53"/>
      <c r="H57" s="53"/>
      <c r="I57" s="53"/>
      <c r="J57" s="53"/>
    </row>
    <row r="58" spans="1:10" ht="15.75" customHeight="1" x14ac:dyDescent="0.25">
      <c r="A58" s="40" t="s">
        <v>64</v>
      </c>
      <c r="B58" s="37">
        <v>1</v>
      </c>
      <c r="C58" s="9">
        <v>200000</v>
      </c>
      <c r="D58" s="12">
        <f t="shared" si="0"/>
        <v>38000</v>
      </c>
      <c r="E58" s="12">
        <f t="shared" si="1"/>
        <v>238000</v>
      </c>
      <c r="F58" s="13">
        <f t="shared" si="2"/>
        <v>238000</v>
      </c>
      <c r="G58" s="53"/>
      <c r="H58" s="53"/>
      <c r="I58" s="53"/>
      <c r="J58" s="53"/>
    </row>
    <row r="59" spans="1:10" ht="15.75" customHeight="1" x14ac:dyDescent="0.25">
      <c r="A59" s="40" t="s">
        <v>65</v>
      </c>
      <c r="B59" s="37">
        <v>1</v>
      </c>
      <c r="C59" s="9">
        <v>144827.731092437</v>
      </c>
      <c r="D59" s="12">
        <f t="shared" si="0"/>
        <v>27517.26890756303</v>
      </c>
      <c r="E59" s="12">
        <f t="shared" si="1"/>
        <v>172345.00000000003</v>
      </c>
      <c r="F59" s="13">
        <f t="shared" si="2"/>
        <v>172345.00000000003</v>
      </c>
      <c r="G59" s="53"/>
      <c r="H59" s="53"/>
      <c r="I59" s="53"/>
      <c r="J59" s="53"/>
    </row>
    <row r="60" spans="1:10" ht="15.75" customHeight="1" x14ac:dyDescent="0.25">
      <c r="A60" s="40" t="s">
        <v>66</v>
      </c>
      <c r="B60" s="37">
        <v>1</v>
      </c>
      <c r="C60" s="9">
        <v>228261.34453781514</v>
      </c>
      <c r="D60" s="12">
        <f t="shared" si="0"/>
        <v>43369.655462184877</v>
      </c>
      <c r="E60" s="12">
        <f t="shared" si="1"/>
        <v>271631</v>
      </c>
      <c r="F60" s="13">
        <f t="shared" si="2"/>
        <v>271631</v>
      </c>
      <c r="G60" s="53"/>
      <c r="H60" s="53"/>
      <c r="I60" s="53"/>
      <c r="J60" s="53"/>
    </row>
    <row r="61" spans="1:10" ht="15.75" customHeight="1" x14ac:dyDescent="0.25">
      <c r="A61" s="40" t="s">
        <v>67</v>
      </c>
      <c r="B61" s="37">
        <v>1</v>
      </c>
      <c r="C61" s="9">
        <v>104762.18487394959</v>
      </c>
      <c r="D61" s="12">
        <f t="shared" si="0"/>
        <v>19904.815126050424</v>
      </c>
      <c r="E61" s="12">
        <f t="shared" si="1"/>
        <v>124667.00000000001</v>
      </c>
      <c r="F61" s="13">
        <f t="shared" si="2"/>
        <v>124667.00000000001</v>
      </c>
      <c r="G61" s="53"/>
      <c r="H61" s="53"/>
      <c r="I61" s="53"/>
      <c r="J61" s="53"/>
    </row>
    <row r="62" spans="1:10" ht="15.75" customHeight="1" x14ac:dyDescent="0.25">
      <c r="A62" s="40" t="s">
        <v>68</v>
      </c>
      <c r="B62" s="37">
        <v>1</v>
      </c>
      <c r="C62" s="9">
        <v>13968.90756302521</v>
      </c>
      <c r="D62" s="12">
        <f t="shared" si="0"/>
        <v>2654.09243697479</v>
      </c>
      <c r="E62" s="12">
        <f t="shared" si="1"/>
        <v>16623</v>
      </c>
      <c r="F62" s="13">
        <f t="shared" si="2"/>
        <v>16623</v>
      </c>
      <c r="G62" s="53"/>
      <c r="H62" s="53"/>
      <c r="I62" s="53"/>
      <c r="J62" s="53"/>
    </row>
    <row r="63" spans="1:10" ht="15.75" customHeight="1" x14ac:dyDescent="0.25">
      <c r="A63" s="40" t="s">
        <v>69</v>
      </c>
      <c r="B63" s="37">
        <v>1</v>
      </c>
      <c r="C63" s="9">
        <v>151220.16806722688</v>
      </c>
      <c r="D63" s="12">
        <f t="shared" si="0"/>
        <v>28731.831932773108</v>
      </c>
      <c r="E63" s="12">
        <f t="shared" si="1"/>
        <v>179952</v>
      </c>
      <c r="F63" s="13">
        <f t="shared" si="2"/>
        <v>179952</v>
      </c>
      <c r="G63" s="53"/>
      <c r="H63" s="53"/>
      <c r="I63" s="53"/>
      <c r="J63" s="53"/>
    </row>
    <row r="64" spans="1:10" ht="15.75" customHeight="1" x14ac:dyDescent="0.25">
      <c r="A64" s="40" t="s">
        <v>70</v>
      </c>
      <c r="B64" s="37">
        <v>1</v>
      </c>
      <c r="C64" s="9">
        <v>772973.10924369749</v>
      </c>
      <c r="D64" s="12">
        <f t="shared" si="0"/>
        <v>146864.89075630251</v>
      </c>
      <c r="E64" s="12">
        <f t="shared" si="1"/>
        <v>919838</v>
      </c>
      <c r="F64" s="13">
        <f t="shared" si="2"/>
        <v>919838</v>
      </c>
      <c r="G64" s="53"/>
      <c r="H64" s="53"/>
      <c r="I64" s="53"/>
      <c r="J64" s="53"/>
    </row>
    <row r="65" spans="1:10" ht="15.75" customHeight="1" x14ac:dyDescent="0.25">
      <c r="A65" s="40" t="s">
        <v>71</v>
      </c>
      <c r="B65" s="37">
        <v>1</v>
      </c>
      <c r="C65" s="9">
        <v>150000</v>
      </c>
      <c r="D65" s="12">
        <f t="shared" si="0"/>
        <v>28500</v>
      </c>
      <c r="E65" s="12">
        <f t="shared" si="1"/>
        <v>178500</v>
      </c>
      <c r="F65" s="13">
        <f t="shared" si="2"/>
        <v>178500</v>
      </c>
      <c r="G65" s="53"/>
      <c r="H65" s="53"/>
      <c r="I65" s="53"/>
      <c r="J65" s="53"/>
    </row>
    <row r="66" spans="1:10" ht="15.75" customHeight="1" x14ac:dyDescent="0.25">
      <c r="A66" s="40" t="s">
        <v>72</v>
      </c>
      <c r="B66" s="37">
        <v>1</v>
      </c>
      <c r="C66" s="9">
        <v>504425.21008403366</v>
      </c>
      <c r="D66" s="12">
        <f t="shared" si="0"/>
        <v>95840.789915966394</v>
      </c>
      <c r="E66" s="12">
        <f t="shared" si="1"/>
        <v>600266</v>
      </c>
      <c r="F66" s="13">
        <f t="shared" si="2"/>
        <v>600266</v>
      </c>
      <c r="G66" s="53"/>
      <c r="H66" s="53"/>
      <c r="I66" s="53"/>
      <c r="J66" s="53"/>
    </row>
    <row r="67" spans="1:10" ht="15.75" customHeight="1" x14ac:dyDescent="0.25">
      <c r="A67" s="40" t="s">
        <v>73</v>
      </c>
      <c r="B67" s="37">
        <v>1</v>
      </c>
      <c r="C67" s="9">
        <v>64285.71428571429</v>
      </c>
      <c r="D67" s="12">
        <f t="shared" si="0"/>
        <v>12214.285714285716</v>
      </c>
      <c r="E67" s="12">
        <f t="shared" si="1"/>
        <v>76500</v>
      </c>
      <c r="F67" s="13">
        <f t="shared" si="2"/>
        <v>76500</v>
      </c>
      <c r="G67" s="53"/>
      <c r="H67" s="53"/>
      <c r="I67" s="53"/>
      <c r="J67" s="53"/>
    </row>
    <row r="68" spans="1:10" ht="15.75" customHeight="1" x14ac:dyDescent="0.25">
      <c r="A68" s="40" t="s">
        <v>74</v>
      </c>
      <c r="B68" s="37">
        <v>1</v>
      </c>
      <c r="C68" s="9">
        <v>582482.3529411765</v>
      </c>
      <c r="D68" s="12">
        <f t="shared" si="0"/>
        <v>110671.64705882354</v>
      </c>
      <c r="E68" s="12">
        <f t="shared" si="1"/>
        <v>693154</v>
      </c>
      <c r="F68" s="13">
        <f t="shared" si="2"/>
        <v>693154</v>
      </c>
      <c r="G68" s="53"/>
      <c r="H68" s="53"/>
      <c r="I68" s="53"/>
      <c r="J68" s="53"/>
    </row>
    <row r="69" spans="1:10" ht="15.75" customHeight="1" x14ac:dyDescent="0.25">
      <c r="A69" s="40" t="s">
        <v>75</v>
      </c>
      <c r="B69" s="37">
        <v>1</v>
      </c>
      <c r="C69" s="9">
        <v>234042.85714285716</v>
      </c>
      <c r="D69" s="12">
        <f t="shared" si="0"/>
        <v>44468.142857142862</v>
      </c>
      <c r="E69" s="12">
        <f t="shared" si="1"/>
        <v>278511</v>
      </c>
      <c r="F69" s="13">
        <f t="shared" si="2"/>
        <v>278511</v>
      </c>
      <c r="G69" s="53"/>
      <c r="H69" s="53"/>
      <c r="I69" s="53"/>
      <c r="J69" s="53"/>
    </row>
    <row r="70" spans="1:10" ht="15.75" customHeight="1" x14ac:dyDescent="0.25">
      <c r="A70" s="40" t="s">
        <v>76</v>
      </c>
      <c r="B70" s="37">
        <v>1</v>
      </c>
      <c r="C70" s="9">
        <v>88421.848739495807</v>
      </c>
      <c r="D70" s="12">
        <f t="shared" si="0"/>
        <v>16800.151260504204</v>
      </c>
      <c r="E70" s="12">
        <f t="shared" si="1"/>
        <v>105222.00000000001</v>
      </c>
      <c r="F70" s="13">
        <f t="shared" si="2"/>
        <v>105222.00000000001</v>
      </c>
      <c r="G70" s="53"/>
      <c r="H70" s="53"/>
      <c r="I70" s="53"/>
      <c r="J70" s="53"/>
    </row>
    <row r="71" spans="1:10" ht="15.75" customHeight="1" x14ac:dyDescent="0.25">
      <c r="A71" s="40" t="s">
        <v>77</v>
      </c>
      <c r="B71" s="37">
        <v>1</v>
      </c>
      <c r="C71" s="9">
        <v>234042.85714285716</v>
      </c>
      <c r="D71" s="12">
        <f t="shared" si="0"/>
        <v>44468.142857142862</v>
      </c>
      <c r="E71" s="12">
        <f t="shared" si="1"/>
        <v>278511</v>
      </c>
      <c r="F71" s="13">
        <f t="shared" si="2"/>
        <v>278511</v>
      </c>
      <c r="G71" s="53"/>
      <c r="H71" s="53"/>
      <c r="I71" s="53"/>
      <c r="J71" s="53"/>
    </row>
    <row r="72" spans="1:10" ht="15.75" customHeight="1" x14ac:dyDescent="0.25">
      <c r="A72" s="40" t="s">
        <v>78</v>
      </c>
      <c r="B72" s="37">
        <v>1</v>
      </c>
      <c r="C72" s="9">
        <v>1500000</v>
      </c>
      <c r="D72" s="12">
        <f t="shared" ref="D72:D82" si="3">+C72*19%</f>
        <v>285000</v>
      </c>
      <c r="E72" s="12">
        <f t="shared" ref="E72:E82" si="4">C72+D72</f>
        <v>1785000</v>
      </c>
      <c r="F72" s="13">
        <f t="shared" ref="F72:F82" si="5">E72*B72</f>
        <v>1785000</v>
      </c>
      <c r="G72" s="53"/>
      <c r="H72" s="53"/>
      <c r="I72" s="53"/>
      <c r="J72" s="53"/>
    </row>
    <row r="73" spans="1:10" ht="15.75" customHeight="1" x14ac:dyDescent="0.25">
      <c r="A73" s="40" t="s">
        <v>79</v>
      </c>
      <c r="B73" s="37">
        <v>1</v>
      </c>
      <c r="C73" s="9">
        <v>90000</v>
      </c>
      <c r="D73" s="12">
        <f t="shared" si="3"/>
        <v>17100</v>
      </c>
      <c r="E73" s="12">
        <f t="shared" si="4"/>
        <v>107100</v>
      </c>
      <c r="F73" s="13">
        <f t="shared" si="5"/>
        <v>107100</v>
      </c>
      <c r="G73" s="53"/>
      <c r="H73" s="53"/>
      <c r="I73" s="53"/>
      <c r="J73" s="53"/>
    </row>
    <row r="74" spans="1:10" ht="15.75" customHeight="1" x14ac:dyDescent="0.25">
      <c r="A74" s="40" t="s">
        <v>80</v>
      </c>
      <c r="B74" s="37">
        <v>1</v>
      </c>
      <c r="C74" s="9">
        <v>120000</v>
      </c>
      <c r="D74" s="12">
        <f t="shared" si="3"/>
        <v>22800</v>
      </c>
      <c r="E74" s="12">
        <f t="shared" si="4"/>
        <v>142800</v>
      </c>
      <c r="F74" s="13">
        <f t="shared" si="5"/>
        <v>142800</v>
      </c>
      <c r="G74" s="53"/>
      <c r="H74" s="53"/>
      <c r="I74" s="53"/>
      <c r="J74" s="53"/>
    </row>
    <row r="75" spans="1:10" ht="15.75" customHeight="1" x14ac:dyDescent="0.25">
      <c r="A75" s="40" t="s">
        <v>81</v>
      </c>
      <c r="B75" s="37">
        <v>1</v>
      </c>
      <c r="C75" s="9">
        <v>240000</v>
      </c>
      <c r="D75" s="12">
        <f t="shared" si="3"/>
        <v>45600</v>
      </c>
      <c r="E75" s="12">
        <f t="shared" si="4"/>
        <v>285600</v>
      </c>
      <c r="F75" s="13">
        <f t="shared" si="5"/>
        <v>285600</v>
      </c>
      <c r="G75" s="53"/>
      <c r="H75" s="53"/>
      <c r="I75" s="53"/>
      <c r="J75" s="53"/>
    </row>
    <row r="76" spans="1:10" ht="15.75" customHeight="1" x14ac:dyDescent="0.25">
      <c r="A76" s="40" t="s">
        <v>82</v>
      </c>
      <c r="B76" s="37">
        <v>1</v>
      </c>
      <c r="C76" s="9">
        <v>390698.31932773109</v>
      </c>
      <c r="D76" s="12">
        <f t="shared" si="3"/>
        <v>74232.680672268907</v>
      </c>
      <c r="E76" s="12">
        <f t="shared" si="4"/>
        <v>464931</v>
      </c>
      <c r="F76" s="13">
        <f t="shared" si="5"/>
        <v>464931</v>
      </c>
      <c r="G76" s="53"/>
      <c r="H76" s="53"/>
      <c r="I76" s="53"/>
      <c r="J76" s="53"/>
    </row>
    <row r="77" spans="1:10" ht="15.75" customHeight="1" x14ac:dyDescent="0.25">
      <c r="A77" s="40" t="s">
        <v>83</v>
      </c>
      <c r="B77" s="37">
        <v>1</v>
      </c>
      <c r="C77" s="9">
        <v>160975.63025210085</v>
      </c>
      <c r="D77" s="12">
        <f t="shared" si="3"/>
        <v>30585.36974789916</v>
      </c>
      <c r="E77" s="12">
        <f t="shared" si="4"/>
        <v>191561</v>
      </c>
      <c r="F77" s="13">
        <f t="shared" si="5"/>
        <v>191561</v>
      </c>
      <c r="G77" s="53"/>
      <c r="H77" s="53"/>
      <c r="I77" s="53"/>
      <c r="J77" s="53"/>
    </row>
    <row r="78" spans="1:10" ht="15.75" customHeight="1" x14ac:dyDescent="0.25">
      <c r="A78" s="40" t="s">
        <v>84</v>
      </c>
      <c r="B78" s="37">
        <v>1</v>
      </c>
      <c r="C78" s="9">
        <v>654546.21848739497</v>
      </c>
      <c r="D78" s="12">
        <f t="shared" si="3"/>
        <v>124363.78151260504</v>
      </c>
      <c r="E78" s="12">
        <f t="shared" si="4"/>
        <v>778910</v>
      </c>
      <c r="F78" s="13">
        <f t="shared" si="5"/>
        <v>778910</v>
      </c>
      <c r="G78" s="53"/>
      <c r="H78" s="53"/>
      <c r="I78" s="53"/>
      <c r="J78" s="53"/>
    </row>
    <row r="79" spans="1:10" ht="15.75" customHeight="1" x14ac:dyDescent="0.25">
      <c r="A79" s="40" t="s">
        <v>85</v>
      </c>
      <c r="B79" s="37">
        <v>1</v>
      </c>
      <c r="C79" s="9">
        <v>1575000</v>
      </c>
      <c r="D79" s="12">
        <f t="shared" si="3"/>
        <v>299250</v>
      </c>
      <c r="E79" s="12">
        <f t="shared" si="4"/>
        <v>1874250</v>
      </c>
      <c r="F79" s="13">
        <f t="shared" si="5"/>
        <v>1874250</v>
      </c>
      <c r="G79" s="53"/>
      <c r="H79" s="53"/>
      <c r="I79" s="53"/>
      <c r="J79" s="53"/>
    </row>
    <row r="80" spans="1:10" ht="15.75" customHeight="1" x14ac:dyDescent="0.25">
      <c r="A80" s="40" t="s">
        <v>86</v>
      </c>
      <c r="B80" s="37">
        <v>1</v>
      </c>
      <c r="C80" s="9">
        <v>348709.24369747902</v>
      </c>
      <c r="D80" s="12">
        <f t="shared" si="3"/>
        <v>66254.756302521011</v>
      </c>
      <c r="E80" s="12">
        <f t="shared" si="4"/>
        <v>414964</v>
      </c>
      <c r="F80" s="13">
        <f t="shared" si="5"/>
        <v>414964</v>
      </c>
      <c r="G80" s="53"/>
      <c r="H80" s="53"/>
      <c r="I80" s="53"/>
      <c r="J80" s="53"/>
    </row>
    <row r="81" spans="1:10" ht="15.75" customHeight="1" x14ac:dyDescent="0.25">
      <c r="A81" s="40" t="s">
        <v>87</v>
      </c>
      <c r="B81" s="37">
        <v>1</v>
      </c>
      <c r="C81" s="9">
        <v>304064.70588235295</v>
      </c>
      <c r="D81" s="12">
        <f t="shared" si="3"/>
        <v>57772.294117647063</v>
      </c>
      <c r="E81" s="12">
        <f t="shared" si="4"/>
        <v>361837</v>
      </c>
      <c r="F81" s="13">
        <f t="shared" si="5"/>
        <v>361837</v>
      </c>
      <c r="G81" s="53"/>
      <c r="H81" s="53"/>
      <c r="I81" s="53"/>
      <c r="J81" s="53"/>
    </row>
    <row r="82" spans="1:10" ht="15.75" customHeight="1" thickBot="1" x14ac:dyDescent="0.3">
      <c r="A82" s="41" t="s">
        <v>88</v>
      </c>
      <c r="B82" s="42">
        <v>1</v>
      </c>
      <c r="C82" s="9">
        <v>363243.69747899158</v>
      </c>
      <c r="D82" s="14">
        <f t="shared" si="3"/>
        <v>69016.302521008402</v>
      </c>
      <c r="E82" s="14">
        <f t="shared" si="4"/>
        <v>432260</v>
      </c>
      <c r="F82" s="15">
        <f t="shared" si="5"/>
        <v>432260</v>
      </c>
      <c r="G82" s="53"/>
      <c r="H82" s="53"/>
      <c r="I82" s="53"/>
      <c r="J82" s="53"/>
    </row>
    <row r="83" spans="1:10" ht="15.75" thickBot="1" x14ac:dyDescent="0.3">
      <c r="C83" s="21" t="s">
        <v>89</v>
      </c>
      <c r="D83" s="22"/>
      <c r="E83" s="23"/>
      <c r="F83" s="16">
        <f>SUM(F7:F82)</f>
        <v>42344640</v>
      </c>
    </row>
  </sheetData>
  <sheetProtection algorithmName="SHA-512" hashValue="EvmhsrO6RoGuGk5YKaR90y//DGYKZFQCdcirdbNyBg86C0EU2Mt4SoSGeeQA0ufGRx+T6gISlRCZQ/O4jVa5QQ==" saltValue="hiHGQb4gcCtxaaLy+7EKvg==" spinCount="100000" sheet="1" objects="1" scenarios="1"/>
  <mergeCells count="5">
    <mergeCell ref="C2:F2"/>
    <mergeCell ref="G2:J2"/>
    <mergeCell ref="C5:E5"/>
    <mergeCell ref="A6:B6"/>
    <mergeCell ref="C83:E8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Duvier Andres Astudillo Andrade</dc:creator>
  <cp:lastModifiedBy>Duvier Andres Astudillo Andrade</cp:lastModifiedBy>
  <dcterms:created xsi:type="dcterms:W3CDTF">2026-06-02T16:34:04Z</dcterms:created>
  <dcterms:modified xsi:type="dcterms:W3CDTF">2026-06-11T21:09:52Z</dcterms:modified>
</cp:coreProperties>
</file>