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EE61D6DF730E2A9/Proyectos/BETA GROUP/2026/SDP/Fase 3/Fase 3A/E3 Seguimiento/"/>
    </mc:Choice>
  </mc:AlternateContent>
  <xr:revisionPtr revIDLastSave="1" documentId="8_{392B7DB5-42F3-4E93-9EFD-7207D6795F99}" xr6:coauthVersionLast="47" xr6:coauthVersionMax="47" xr10:uidLastSave="{9ECE4CAB-7E12-4348-9AC6-F8E03EE297D7}"/>
  <bookViews>
    <workbookView xWindow="-108" yWindow="-108" windowWidth="23256" windowHeight="13896" activeTab="1" xr2:uid="{BA815449-D7BC-4425-8259-C9DE8DBD3B8D}"/>
  </bookViews>
  <sheets>
    <sheet name="Mayo" sheetId="1" r:id="rId1"/>
    <sheet name="Junio" sheetId="2" r:id="rId2"/>
    <sheet name="Hoja2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90" i="2" l="1"/>
  <c r="N89" i="2"/>
  <c r="M89" i="2"/>
  <c r="L89" i="2"/>
  <c r="K89" i="2"/>
  <c r="N88" i="2"/>
  <c r="M88" i="2"/>
  <c r="L88" i="2"/>
  <c r="K88" i="2"/>
  <c r="N87" i="2"/>
  <c r="M87" i="2"/>
  <c r="M90" i="2" s="1"/>
  <c r="L87" i="2"/>
  <c r="L90" i="2" s="1"/>
  <c r="K87" i="2"/>
  <c r="K90" i="2" s="1"/>
  <c r="C79" i="2"/>
  <c r="D79" i="2"/>
  <c r="E79" i="2"/>
  <c r="C80" i="2"/>
  <c r="D80" i="2"/>
  <c r="E80" i="2"/>
  <c r="D78" i="2"/>
  <c r="E78" i="2"/>
  <c r="C78" i="2"/>
  <c r="F51" i="2"/>
  <c r="F52" i="2"/>
  <c r="F53" i="2"/>
  <c r="C54" i="2"/>
  <c r="K51" i="2" s="1"/>
  <c r="D54" i="2"/>
  <c r="L51" i="2" s="1"/>
  <c r="E54" i="2"/>
  <c r="M51" i="2" s="1"/>
  <c r="F54" i="2"/>
  <c r="N51" i="2" s="1"/>
  <c r="F59" i="2"/>
  <c r="M59" i="2"/>
  <c r="M62" i="2" s="1"/>
  <c r="F60" i="2"/>
  <c r="M60" i="2"/>
  <c r="F61" i="2"/>
  <c r="M61" i="2"/>
  <c r="C62" i="2"/>
  <c r="F62" i="2" s="1"/>
  <c r="D62" i="2"/>
  <c r="L59" i="2" s="1"/>
  <c r="L62" i="2" s="1"/>
  <c r="E62" i="2"/>
  <c r="F67" i="2"/>
  <c r="M67" i="2"/>
  <c r="M70" i="2" s="1"/>
  <c r="F68" i="2"/>
  <c r="M68" i="2"/>
  <c r="F69" i="2"/>
  <c r="M69" i="2"/>
  <c r="C70" i="2"/>
  <c r="F70" i="2" s="1"/>
  <c r="D70" i="2"/>
  <c r="L67" i="2" s="1"/>
  <c r="L70" i="2" s="1"/>
  <c r="E70" i="2"/>
  <c r="K70" i="2"/>
  <c r="N59" i="2" l="1"/>
  <c r="N62" i="2" s="1"/>
  <c r="N60" i="2"/>
  <c r="N61" i="2"/>
  <c r="N67" i="2"/>
  <c r="N70" i="2" s="1"/>
  <c r="N68" i="2"/>
  <c r="N69" i="2"/>
  <c r="L69" i="2"/>
  <c r="L61" i="2"/>
  <c r="K61" i="2"/>
  <c r="N53" i="2"/>
  <c r="N54" i="2" s="1"/>
  <c r="M53" i="2"/>
  <c r="M54" i="2" s="1"/>
  <c r="L53" i="2"/>
  <c r="L54" i="2" s="1"/>
  <c r="L68" i="2"/>
  <c r="K53" i="2"/>
  <c r="K54" i="2" s="1"/>
  <c r="L60" i="2"/>
  <c r="K60" i="2"/>
  <c r="N52" i="2"/>
  <c r="M52" i="2"/>
  <c r="L52" i="2"/>
  <c r="K52" i="2"/>
  <c r="K59" i="2"/>
  <c r="K62" i="2" s="1"/>
  <c r="E30" i="2" l="1"/>
  <c r="D30" i="2"/>
  <c r="C30" i="2"/>
  <c r="F29" i="2"/>
  <c r="F28" i="2"/>
  <c r="F27" i="2"/>
  <c r="F30" i="2" l="1"/>
  <c r="N28" i="2" s="1"/>
  <c r="E101" i="2"/>
  <c r="D101" i="2"/>
  <c r="E100" i="2"/>
  <c r="D100" i="2"/>
  <c r="E80" i="1"/>
  <c r="D80" i="1"/>
  <c r="C80" i="1"/>
  <c r="E79" i="1"/>
  <c r="D79" i="1"/>
  <c r="C79" i="1"/>
  <c r="E78" i="1"/>
  <c r="D78" i="1"/>
  <c r="D81" i="1" s="1"/>
  <c r="L79" i="1" s="1"/>
  <c r="C78" i="1"/>
  <c r="E22" i="2"/>
  <c r="M21" i="2" s="1"/>
  <c r="D22" i="2"/>
  <c r="L19" i="2" s="1"/>
  <c r="C22" i="2"/>
  <c r="K19" i="2" s="1"/>
  <c r="F21" i="2"/>
  <c r="F20" i="2"/>
  <c r="F19" i="2"/>
  <c r="E14" i="2"/>
  <c r="M11" i="2" s="1"/>
  <c r="D14" i="2"/>
  <c r="L11" i="2" s="1"/>
  <c r="C14" i="2"/>
  <c r="F14" i="2" s="1"/>
  <c r="F13" i="2"/>
  <c r="F12" i="2"/>
  <c r="F11" i="2"/>
  <c r="E6" i="2"/>
  <c r="M4" i="2" s="1"/>
  <c r="D6" i="2"/>
  <c r="L4" i="2" s="1"/>
  <c r="C6" i="2"/>
  <c r="F6" i="2" s="1"/>
  <c r="M5" i="2"/>
  <c r="F5" i="2"/>
  <c r="F4" i="2"/>
  <c r="F3" i="2"/>
  <c r="E46" i="2"/>
  <c r="M44" i="2" s="1"/>
  <c r="D46" i="2"/>
  <c r="L44" i="2" s="1"/>
  <c r="C46" i="2"/>
  <c r="K43" i="2" s="1"/>
  <c r="F45" i="2"/>
  <c r="F44" i="2"/>
  <c r="F43" i="2"/>
  <c r="E38" i="2"/>
  <c r="M35" i="2" s="1"/>
  <c r="D38" i="2"/>
  <c r="L36" i="2" s="1"/>
  <c r="C38" i="2"/>
  <c r="K37" i="2" s="1"/>
  <c r="F37" i="2"/>
  <c r="F36" i="2"/>
  <c r="F35" i="2"/>
  <c r="M29" i="2"/>
  <c r="L28" i="2"/>
  <c r="L13" i="2" l="1"/>
  <c r="K13" i="2"/>
  <c r="M13" i="2"/>
  <c r="L20" i="2"/>
  <c r="N5" i="2"/>
  <c r="N29" i="2"/>
  <c r="K20" i="2"/>
  <c r="K5" i="2"/>
  <c r="L21" i="2"/>
  <c r="L22" i="2" s="1"/>
  <c r="L5" i="2"/>
  <c r="F79" i="1"/>
  <c r="M19" i="2"/>
  <c r="E81" i="1"/>
  <c r="M79" i="1" s="1"/>
  <c r="N12" i="2"/>
  <c r="N3" i="2"/>
  <c r="M20" i="2"/>
  <c r="M22" i="2" s="1"/>
  <c r="K21" i="2"/>
  <c r="K45" i="2"/>
  <c r="L45" i="2"/>
  <c r="M45" i="2"/>
  <c r="L80" i="1"/>
  <c r="K12" i="2"/>
  <c r="L12" i="2"/>
  <c r="L14" i="2" s="1"/>
  <c r="N4" i="2"/>
  <c r="M12" i="2"/>
  <c r="C101" i="2"/>
  <c r="F101" i="2" s="1"/>
  <c r="N13" i="2"/>
  <c r="C81" i="1"/>
  <c r="K80" i="1" s="1"/>
  <c r="M37" i="2"/>
  <c r="F79" i="2"/>
  <c r="L37" i="2"/>
  <c r="C81" i="2"/>
  <c r="C102" i="2" s="1"/>
  <c r="C100" i="2"/>
  <c r="F100" i="2" s="1"/>
  <c r="C99" i="2"/>
  <c r="D81" i="2"/>
  <c r="L79" i="2" s="1"/>
  <c r="E99" i="2"/>
  <c r="D99" i="2"/>
  <c r="F80" i="2"/>
  <c r="F78" i="2"/>
  <c r="E81" i="2"/>
  <c r="M80" i="2" s="1"/>
  <c r="M80" i="1"/>
  <c r="F78" i="1"/>
  <c r="L78" i="1"/>
  <c r="F80" i="1"/>
  <c r="M78" i="1"/>
  <c r="N11" i="2"/>
  <c r="F22" i="2"/>
  <c r="N19" i="2" s="1"/>
  <c r="K3" i="2"/>
  <c r="L3" i="2"/>
  <c r="M3" i="2"/>
  <c r="M6" i="2" s="1"/>
  <c r="K11" i="2"/>
  <c r="K4" i="2"/>
  <c r="N27" i="2"/>
  <c r="F38" i="2"/>
  <c r="N37" i="2" s="1"/>
  <c r="K27" i="2"/>
  <c r="L35" i="2"/>
  <c r="L43" i="2"/>
  <c r="M43" i="2"/>
  <c r="K29" i="2"/>
  <c r="M36" i="2"/>
  <c r="F46" i="2"/>
  <c r="N44" i="2" s="1"/>
  <c r="L29" i="2"/>
  <c r="K44" i="2"/>
  <c r="M27" i="2"/>
  <c r="K35" i="2"/>
  <c r="K28" i="2"/>
  <c r="M28" i="2"/>
  <c r="L27" i="2"/>
  <c r="L30" i="2" s="1"/>
  <c r="K36" i="2"/>
  <c r="L6" i="2" l="1"/>
  <c r="N6" i="2"/>
  <c r="K46" i="2"/>
  <c r="N30" i="2"/>
  <c r="M14" i="2"/>
  <c r="K22" i="2"/>
  <c r="N14" i="2"/>
  <c r="L81" i="1"/>
  <c r="K78" i="1"/>
  <c r="M46" i="2"/>
  <c r="L46" i="2"/>
  <c r="K79" i="1"/>
  <c r="F81" i="1"/>
  <c r="N79" i="1" s="1"/>
  <c r="N45" i="2"/>
  <c r="N43" i="2"/>
  <c r="N46" i="2" s="1"/>
  <c r="K81" i="1"/>
  <c r="K14" i="2"/>
  <c r="M81" i="1"/>
  <c r="M38" i="2"/>
  <c r="L80" i="2"/>
  <c r="L38" i="2"/>
  <c r="L78" i="2"/>
  <c r="D102" i="2"/>
  <c r="K78" i="2"/>
  <c r="K80" i="2"/>
  <c r="K79" i="2"/>
  <c r="K38" i="2"/>
  <c r="K30" i="2"/>
  <c r="M30" i="2"/>
  <c r="M79" i="2"/>
  <c r="E102" i="2"/>
  <c r="F99" i="2"/>
  <c r="M78" i="2"/>
  <c r="F81" i="2"/>
  <c r="N79" i="2" s="1"/>
  <c r="K6" i="2"/>
  <c r="N21" i="2"/>
  <c r="N20" i="2"/>
  <c r="N22" i="2" s="1"/>
  <c r="N35" i="2"/>
  <c r="N36" i="2"/>
  <c r="M81" i="2" l="1"/>
  <c r="N78" i="1"/>
  <c r="L81" i="2"/>
  <c r="N80" i="1"/>
  <c r="F102" i="2"/>
  <c r="K81" i="2"/>
  <c r="N38" i="2"/>
  <c r="N80" i="2"/>
  <c r="N78" i="2"/>
  <c r="N81" i="1" l="1"/>
  <c r="N81" i="2"/>
  <c r="U3" i="1"/>
  <c r="U4" i="1"/>
  <c r="U5" i="1"/>
  <c r="T3" i="1"/>
  <c r="T4" i="1"/>
  <c r="T5" i="1"/>
  <c r="S4" i="1"/>
  <c r="S5" i="1"/>
  <c r="S3" i="1"/>
  <c r="AB3" i="1" s="1"/>
  <c r="E70" i="1"/>
  <c r="M68" i="1" s="1"/>
  <c r="D70" i="1"/>
  <c r="L69" i="1" s="1"/>
  <c r="C70" i="1"/>
  <c r="F69" i="1"/>
  <c r="F68" i="1"/>
  <c r="F67" i="1"/>
  <c r="M69" i="1" l="1"/>
  <c r="F70" i="1"/>
  <c r="N69" i="1" s="1"/>
  <c r="K70" i="1"/>
  <c r="L67" i="1"/>
  <c r="M67" i="1"/>
  <c r="L68" i="1"/>
  <c r="M70" i="1" l="1"/>
  <c r="N68" i="1"/>
  <c r="L70" i="1"/>
  <c r="N67" i="1"/>
  <c r="AB6" i="1"/>
  <c r="E62" i="1"/>
  <c r="M59" i="1" s="1"/>
  <c r="D62" i="1"/>
  <c r="L59" i="1" s="1"/>
  <c r="C62" i="1"/>
  <c r="F61" i="1"/>
  <c r="F60" i="1"/>
  <c r="F59" i="1"/>
  <c r="E54" i="1"/>
  <c r="M52" i="1" s="1"/>
  <c r="D54" i="1"/>
  <c r="L51" i="1" s="1"/>
  <c r="C54" i="1"/>
  <c r="K51" i="1" s="1"/>
  <c r="F53" i="1"/>
  <c r="F52" i="1"/>
  <c r="F51" i="1"/>
  <c r="T14" i="1"/>
  <c r="U14" i="1"/>
  <c r="U7" i="1" s="1"/>
  <c r="S14" i="1"/>
  <c r="V16" i="1"/>
  <c r="V14" i="1" s="1"/>
  <c r="E46" i="1"/>
  <c r="M43" i="1" s="1"/>
  <c r="D46" i="1"/>
  <c r="L44" i="1" s="1"/>
  <c r="C46" i="1"/>
  <c r="K43" i="1" s="1"/>
  <c r="F45" i="1"/>
  <c r="F44" i="1"/>
  <c r="F43" i="1"/>
  <c r="E38" i="1"/>
  <c r="M36" i="1" s="1"/>
  <c r="D38" i="1"/>
  <c r="C38" i="1"/>
  <c r="K35" i="1" s="1"/>
  <c r="L37" i="1"/>
  <c r="F37" i="1"/>
  <c r="L36" i="1"/>
  <c r="F36" i="1"/>
  <c r="L35" i="1"/>
  <c r="L38" i="1" s="1"/>
  <c r="F35" i="1"/>
  <c r="E30" i="1"/>
  <c r="M29" i="1" s="1"/>
  <c r="D30" i="1"/>
  <c r="L27" i="1" s="1"/>
  <c r="C30" i="1"/>
  <c r="F29" i="1"/>
  <c r="F28" i="1"/>
  <c r="F27" i="1"/>
  <c r="E22" i="1"/>
  <c r="M19" i="1" s="1"/>
  <c r="D22" i="1"/>
  <c r="L19" i="1" s="1"/>
  <c r="C22" i="1"/>
  <c r="F21" i="1"/>
  <c r="F20" i="1"/>
  <c r="F19" i="1"/>
  <c r="N70" i="1" l="1"/>
  <c r="M60" i="1"/>
  <c r="M61" i="1"/>
  <c r="L60" i="1"/>
  <c r="L61" i="1"/>
  <c r="F62" i="1"/>
  <c r="N59" i="1" s="1"/>
  <c r="K61" i="1"/>
  <c r="M51" i="1"/>
  <c r="L45" i="1"/>
  <c r="K45" i="1"/>
  <c r="M53" i="1"/>
  <c r="M44" i="1"/>
  <c r="M27" i="1"/>
  <c r="K59" i="1"/>
  <c r="L28" i="1"/>
  <c r="V4" i="1"/>
  <c r="M28" i="1"/>
  <c r="M45" i="1"/>
  <c r="V3" i="1"/>
  <c r="V7" i="1" s="1"/>
  <c r="K60" i="1"/>
  <c r="K52" i="1"/>
  <c r="L52" i="1"/>
  <c r="K53" i="1"/>
  <c r="L53" i="1"/>
  <c r="F54" i="1"/>
  <c r="N52" i="1" s="1"/>
  <c r="M37" i="1"/>
  <c r="M35" i="1"/>
  <c r="M38" i="1" s="1"/>
  <c r="V5" i="1"/>
  <c r="T7" i="1"/>
  <c r="K36" i="1"/>
  <c r="K37" i="1"/>
  <c r="K38" i="1" s="1"/>
  <c r="S7" i="1"/>
  <c r="L43" i="1"/>
  <c r="K44" i="1"/>
  <c r="F46" i="1"/>
  <c r="N43" i="1" s="1"/>
  <c r="F38" i="1"/>
  <c r="N35" i="1" s="1"/>
  <c r="M30" i="1"/>
  <c r="M21" i="1"/>
  <c r="M20" i="1"/>
  <c r="AD3" i="1"/>
  <c r="AD6" i="1"/>
  <c r="L29" i="1"/>
  <c r="F30" i="1"/>
  <c r="N29" i="1" s="1"/>
  <c r="L21" i="1"/>
  <c r="AC3" i="1"/>
  <c r="AC6" i="1"/>
  <c r="K28" i="1"/>
  <c r="F22" i="1"/>
  <c r="N20" i="1" s="1"/>
  <c r="K21" i="1"/>
  <c r="K20" i="1"/>
  <c r="L20" i="1"/>
  <c r="K29" i="1"/>
  <c r="K19" i="1"/>
  <c r="K27" i="1"/>
  <c r="K30" i="1" s="1"/>
  <c r="L30" i="1" l="1"/>
  <c r="M54" i="1"/>
  <c r="L54" i="1"/>
  <c r="N60" i="1"/>
  <c r="M62" i="1"/>
  <c r="N61" i="1"/>
  <c r="L62" i="1"/>
  <c r="K62" i="1"/>
  <c r="K54" i="1"/>
  <c r="M46" i="1"/>
  <c r="K46" i="1"/>
  <c r="L46" i="1"/>
  <c r="N53" i="1"/>
  <c r="N51" i="1"/>
  <c r="AE3" i="1"/>
  <c r="N44" i="1"/>
  <c r="N45" i="1"/>
  <c r="N37" i="1"/>
  <c r="N36" i="1"/>
  <c r="M22" i="1"/>
  <c r="AE6" i="1"/>
  <c r="N28" i="1"/>
  <c r="N27" i="1"/>
  <c r="L22" i="1"/>
  <c r="N21" i="1"/>
  <c r="N19" i="1"/>
  <c r="K22" i="1"/>
  <c r="C14" i="1"/>
  <c r="E14" i="1"/>
  <c r="M13" i="1" s="1"/>
  <c r="D14" i="1"/>
  <c r="L11" i="1" s="1"/>
  <c r="F13" i="1"/>
  <c r="F12" i="1"/>
  <c r="F11" i="1"/>
  <c r="D6" i="1"/>
  <c r="E6" i="1"/>
  <c r="C6" i="1"/>
  <c r="F4" i="1"/>
  <c r="F5" i="1"/>
  <c r="F3" i="1"/>
  <c r="L3" i="1" l="1"/>
  <c r="T6" i="1"/>
  <c r="K5" i="1"/>
  <c r="S6" i="1"/>
  <c r="M5" i="1"/>
  <c r="U6" i="1"/>
  <c r="N62" i="1"/>
  <c r="N54" i="1"/>
  <c r="N46" i="1"/>
  <c r="N38" i="1"/>
  <c r="L12" i="1"/>
  <c r="L13" i="1"/>
  <c r="F14" i="1"/>
  <c r="N11" i="1" s="1"/>
  <c r="N30" i="1"/>
  <c r="N22" i="1"/>
  <c r="L4" i="1"/>
  <c r="M3" i="1"/>
  <c r="M4" i="1"/>
  <c r="M6" i="1" s="1"/>
  <c r="M11" i="1"/>
  <c r="M14" i="1" s="1"/>
  <c r="M12" i="1"/>
  <c r="F6" i="1"/>
  <c r="K3" i="1"/>
  <c r="K13" i="1"/>
  <c r="K4" i="1"/>
  <c r="L5" i="1"/>
  <c r="K11" i="1"/>
  <c r="K12" i="1"/>
  <c r="V6" i="1" l="1"/>
  <c r="L6" i="1"/>
  <c r="N12" i="1"/>
  <c r="N13" i="1"/>
  <c r="L14" i="1"/>
  <c r="K6" i="1"/>
  <c r="N4" i="1"/>
  <c r="N5" i="1"/>
  <c r="N3" i="1"/>
  <c r="N14" i="1"/>
  <c r="K14" i="1"/>
  <c r="N6" i="1" l="1"/>
</calcChain>
</file>

<file path=xl/sharedStrings.xml><?xml version="1.0" encoding="utf-8"?>
<sst xmlns="http://schemas.openxmlformats.org/spreadsheetml/2006/main" count="534" uniqueCount="32">
  <si>
    <t>Día</t>
  </si>
  <si>
    <t>Virtual</t>
  </si>
  <si>
    <t>Presencial</t>
  </si>
  <si>
    <t>Telefónico</t>
  </si>
  <si>
    <t>Total</t>
  </si>
  <si>
    <t>Efectivas</t>
  </si>
  <si>
    <t>No responde</t>
  </si>
  <si>
    <t>Otras razones</t>
  </si>
  <si>
    <t>Condición</t>
  </si>
  <si>
    <t>Canal</t>
  </si>
  <si>
    <t>General</t>
  </si>
  <si>
    <t>Faltan</t>
  </si>
  <si>
    <t>Fase 3A</t>
  </si>
  <si>
    <t>Total Mayo</t>
  </si>
  <si>
    <t>Total Junio</t>
  </si>
  <si>
    <t>Total General</t>
  </si>
  <si>
    <t>Nivel</t>
  </si>
  <si>
    <t>Definición</t>
  </si>
  <si>
    <t>Especialización</t>
  </si>
  <si>
    <t>Corresponde al campo general de formación académica en el cual se desarrollará la investigación.</t>
  </si>
  <si>
    <t>Especialización en Proyectos</t>
  </si>
  <si>
    <t>Campo de saberes</t>
  </si>
  <si>
    <t>Área amplia del conocimiento relacionada con la especialización y dentro de la cual se ubica el interés investigativo.</t>
  </si>
  <si>
    <t>Gerencia, Innovación, Sostenibilidad, Transformación Digital, Riesgos</t>
  </si>
  <si>
    <t>Área temática</t>
  </si>
  <si>
    <t>Subcampo o línea específica de interés dentro del campo de saberes seleccionado. Permite focalizar el estudio en un conjunto particular de conceptos o problemáticas.</t>
  </si>
  <si>
    <t>Gestión de riesgos, Inteligencia Artificial, Planeación, Calidad, Sostenibilidad</t>
  </si>
  <si>
    <t>Tema</t>
  </si>
  <si>
    <t>Aspecto concreto que será objeto de análisis o investigación. Representa la delimitación inicial del estudio.</t>
  </si>
  <si>
    <t>Aún no se define completamente; surge de la delimitación progresiva del área temática</t>
  </si>
  <si>
    <t xml:space="preserve">Ejemplo </t>
  </si>
  <si>
    <t>Total Fase 3A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</si>
</sst>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14" fontId="3" fillId="0" borderId="1" xfId="0" applyNumberFormat="1" applyFont="1" applyBorder="1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164" fontId="0" fillId="0" borderId="1" xfId="1" applyNumberFormat="1" applyFont="1" applyBorder="1" applyAlignment="1">
      <alignment horizontal="center"/>
    </xf>
    <xf numFmtId="2" fontId="0" fillId="0" borderId="1" xfId="1" applyNumberFormat="1" applyFont="1" applyBorder="1" applyAlignment="1">
      <alignment horizontal="center"/>
    </xf>
    <xf numFmtId="1" fontId="0" fillId="0" borderId="1" xfId="1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0" fillId="2" borderId="1" xfId="0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164" fontId="0" fillId="2" borderId="1" xfId="1" applyNumberFormat="1" applyFont="1" applyFill="1" applyBorder="1" applyAlignment="1">
      <alignment horizontal="center"/>
    </xf>
    <xf numFmtId="164" fontId="3" fillId="2" borderId="1" xfId="1" applyNumberFormat="1" applyFont="1" applyFill="1" applyBorder="1" applyAlignment="1">
      <alignment horizontal="center"/>
    </xf>
    <xf numFmtId="1" fontId="2" fillId="0" borderId="1" xfId="1" applyNumberFormat="1" applyFont="1" applyBorder="1" applyAlignment="1">
      <alignment horizontal="center"/>
    </xf>
    <xf numFmtId="164" fontId="2" fillId="0" borderId="1" xfId="1" applyNumberFormat="1" applyFont="1" applyBorder="1" applyAlignment="1">
      <alignment horizontal="center"/>
    </xf>
    <xf numFmtId="0" fontId="0" fillId="0" borderId="0" xfId="0" applyBorder="1"/>
    <xf numFmtId="0" fontId="3" fillId="0" borderId="0" xfId="0" applyFont="1" applyBorder="1" applyAlignment="1">
      <alignment horizontal="center"/>
    </xf>
    <xf numFmtId="1" fontId="0" fillId="0" borderId="0" xfId="1" applyNumberFormat="1" applyFont="1" applyBorder="1" applyAlignment="1">
      <alignment horizontal="center"/>
    </xf>
    <xf numFmtId="2" fontId="0" fillId="0" borderId="0" xfId="1" applyNumberFormat="1" applyFont="1" applyBorder="1" applyAlignment="1">
      <alignment horizontal="center"/>
    </xf>
    <xf numFmtId="1" fontId="2" fillId="0" borderId="0" xfId="1" applyNumberFormat="1" applyFont="1" applyBorder="1" applyAlignment="1">
      <alignment horizontal="center"/>
    </xf>
    <xf numFmtId="9" fontId="0" fillId="0" borderId="0" xfId="1" applyFont="1" applyBorder="1" applyAlignment="1">
      <alignment horizontal="center"/>
    </xf>
    <xf numFmtId="1" fontId="0" fillId="0" borderId="0" xfId="0" applyNumberFormat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4" fontId="5" fillId="0" borderId="1" xfId="0" applyNumberFormat="1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14" fontId="3" fillId="0" borderId="3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4" fontId="3" fillId="2" borderId="3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14" fontId="3" fillId="0" borderId="1" xfId="0" applyNumberFormat="1" applyFont="1" applyFill="1" applyBorder="1" applyAlignment="1">
      <alignment horizontal="left"/>
    </xf>
    <xf numFmtId="0" fontId="0" fillId="0" borderId="1" xfId="0" applyFill="1" applyBorder="1" applyAlignment="1">
      <alignment horizontal="center" wrapText="1"/>
    </xf>
    <xf numFmtId="0" fontId="0" fillId="0" borderId="1" xfId="0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14" fontId="3" fillId="0" borderId="4" xfId="0" applyNumberFormat="1" applyFont="1" applyBorder="1" applyAlignment="1">
      <alignment horizontal="center" vertical="center"/>
    </xf>
    <xf numFmtId="14" fontId="3" fillId="0" borderId="8" xfId="0" applyNumberFormat="1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894EF-43EF-4CE4-A3C8-ED6DC97E7A11}">
  <dimension ref="A1:AE81"/>
  <sheetViews>
    <sheetView topLeftCell="A61" workbookViewId="0">
      <selection activeCell="D40" sqref="D40"/>
    </sheetView>
  </sheetViews>
  <sheetFormatPr baseColWidth="10" defaultRowHeight="14.4" x14ac:dyDescent="0.3"/>
  <cols>
    <col min="1" max="1" width="13.88671875" style="1" customWidth="1"/>
    <col min="2" max="2" width="17.33203125" style="2" customWidth="1"/>
    <col min="8" max="8" width="4.6640625" customWidth="1"/>
    <col min="9" max="9" width="13.88671875" style="1" customWidth="1"/>
    <col min="10" max="10" width="14.5546875" customWidth="1"/>
    <col min="18" max="18" width="12.33203125" bestFit="1" customWidth="1"/>
  </cols>
  <sheetData>
    <row r="1" spans="1:31" x14ac:dyDescent="0.3">
      <c r="A1" s="43" t="s">
        <v>0</v>
      </c>
      <c r="B1" s="38" t="s">
        <v>8</v>
      </c>
      <c r="C1" s="40" t="s">
        <v>9</v>
      </c>
      <c r="D1" s="40"/>
      <c r="E1" s="40"/>
      <c r="F1" s="41" t="s">
        <v>4</v>
      </c>
      <c r="G1" s="27"/>
      <c r="I1" s="43" t="s">
        <v>0</v>
      </c>
      <c r="J1" s="38" t="s">
        <v>8</v>
      </c>
      <c r="K1" s="40" t="s">
        <v>9</v>
      </c>
      <c r="L1" s="40"/>
      <c r="M1" s="40"/>
      <c r="N1" s="41" t="s">
        <v>4</v>
      </c>
      <c r="Q1" s="45" t="s">
        <v>12</v>
      </c>
      <c r="R1" s="38" t="s">
        <v>8</v>
      </c>
      <c r="S1" s="40" t="s">
        <v>9</v>
      </c>
      <c r="T1" s="40"/>
      <c r="U1" s="40"/>
      <c r="V1" s="6"/>
      <c r="W1" s="19"/>
      <c r="X1" s="19"/>
      <c r="Z1" s="45" t="s">
        <v>0</v>
      </c>
      <c r="AA1" s="38" t="s">
        <v>8</v>
      </c>
      <c r="AB1" s="40" t="s">
        <v>9</v>
      </c>
      <c r="AC1" s="40"/>
      <c r="AD1" s="40"/>
      <c r="AE1" s="6"/>
    </row>
    <row r="2" spans="1:31" x14ac:dyDescent="0.3">
      <c r="A2" s="43"/>
      <c r="B2" s="39"/>
      <c r="C2" s="3" t="s">
        <v>1</v>
      </c>
      <c r="D2" s="3" t="s">
        <v>2</v>
      </c>
      <c r="E2" s="3" t="s">
        <v>3</v>
      </c>
      <c r="F2" s="42"/>
      <c r="G2" s="27"/>
      <c r="I2" s="43"/>
      <c r="J2" s="39"/>
      <c r="K2" s="3" t="s">
        <v>1</v>
      </c>
      <c r="L2" s="3" t="s">
        <v>2</v>
      </c>
      <c r="M2" s="3" t="s">
        <v>3</v>
      </c>
      <c r="N2" s="42"/>
      <c r="Q2" s="46"/>
      <c r="R2" s="39"/>
      <c r="S2" s="3" t="s">
        <v>1</v>
      </c>
      <c r="T2" s="3" t="s">
        <v>2</v>
      </c>
      <c r="U2" s="3" t="s">
        <v>3</v>
      </c>
      <c r="V2" s="3" t="s">
        <v>4</v>
      </c>
      <c r="X2" s="20"/>
      <c r="Z2" s="46"/>
      <c r="AA2" s="39"/>
      <c r="AB2" s="3" t="s">
        <v>1</v>
      </c>
      <c r="AC2" s="3" t="s">
        <v>2</v>
      </c>
      <c r="AD2" s="3" t="s">
        <v>3</v>
      </c>
      <c r="AE2" s="3" t="s">
        <v>4</v>
      </c>
    </row>
    <row r="3" spans="1:31" x14ac:dyDescent="0.3">
      <c r="A3" s="37">
        <v>46163</v>
      </c>
      <c r="B3" s="5" t="s">
        <v>5</v>
      </c>
      <c r="C3" s="7">
        <v>9</v>
      </c>
      <c r="D3" s="7">
        <v>7</v>
      </c>
      <c r="E3" s="7">
        <v>8</v>
      </c>
      <c r="F3" s="13">
        <f>SUM(C3:E3)</f>
        <v>24</v>
      </c>
      <c r="G3" s="28"/>
      <c r="I3" s="37">
        <v>46163</v>
      </c>
      <c r="J3" s="5" t="s">
        <v>5</v>
      </c>
      <c r="K3" s="9">
        <f>+C3/C6</f>
        <v>0.45</v>
      </c>
      <c r="L3" s="9">
        <f>+D3/D6</f>
        <v>0.19444444444444445</v>
      </c>
      <c r="M3" s="9">
        <f>+E3/E6</f>
        <v>0.5714285714285714</v>
      </c>
      <c r="N3" s="15">
        <f>+F3/F6</f>
        <v>0.34285714285714286</v>
      </c>
      <c r="Q3" s="37" t="s">
        <v>10</v>
      </c>
      <c r="R3" s="5" t="s">
        <v>5</v>
      </c>
      <c r="S3" s="11">
        <f>+(C3+C11+C19+C27+C35+C43+C51+C59+C67)</f>
        <v>168</v>
      </c>
      <c r="T3" s="11">
        <f>+(D3+D11+D19+D27+D35+D43+D51+D59+D67)</f>
        <v>241</v>
      </c>
      <c r="U3" s="11">
        <f>+(E3+E11+E19+E27+E35+E43+E51+E59+E67)</f>
        <v>160</v>
      </c>
      <c r="V3" s="11">
        <f>SUM(S3:U3)</f>
        <v>569</v>
      </c>
      <c r="W3" s="21"/>
      <c r="X3" s="24"/>
      <c r="Z3" s="37" t="s">
        <v>10</v>
      </c>
      <c r="AA3" s="5" t="s">
        <v>5</v>
      </c>
      <c r="AB3" s="18">
        <f>+S3/879</f>
        <v>0.19112627986348124</v>
      </c>
      <c r="AC3" s="18">
        <f>+T3/1250</f>
        <v>0.1928</v>
      </c>
      <c r="AD3" s="18">
        <f>+U3/313</f>
        <v>0.51118210862619806</v>
      </c>
      <c r="AE3" s="18">
        <f>+V3/2442</f>
        <v>0.23300573300573302</v>
      </c>
    </row>
    <row r="4" spans="1:31" x14ac:dyDescent="0.3">
      <c r="A4" s="37"/>
      <c r="B4" s="4" t="s">
        <v>6</v>
      </c>
      <c r="C4" s="7">
        <v>8</v>
      </c>
      <c r="D4" s="7">
        <v>7</v>
      </c>
      <c r="E4" s="7">
        <v>3</v>
      </c>
      <c r="F4" s="13">
        <f t="shared" ref="F4:F6" si="0">SUM(C4:E4)</f>
        <v>18</v>
      </c>
      <c r="G4" s="28"/>
      <c r="I4" s="37"/>
      <c r="J4" s="4" t="s">
        <v>6</v>
      </c>
      <c r="K4" s="9">
        <f>+C4/C6</f>
        <v>0.4</v>
      </c>
      <c r="L4" s="9">
        <f>+D4/D6</f>
        <v>0.19444444444444445</v>
      </c>
      <c r="M4" s="9">
        <f>+E4/E6</f>
        <v>0.21428571428571427</v>
      </c>
      <c r="N4" s="15">
        <f>+F4/F6</f>
        <v>0.25714285714285712</v>
      </c>
      <c r="Q4" s="37"/>
      <c r="R4" s="4" t="s">
        <v>6</v>
      </c>
      <c r="S4" s="11">
        <f t="shared" ref="S4:U6" si="1">+(C4+C12+C20+C28+C36+C44+C52+C60+C68)</f>
        <v>175</v>
      </c>
      <c r="T4" s="11">
        <f t="shared" si="1"/>
        <v>329</v>
      </c>
      <c r="U4" s="11">
        <f t="shared" si="1"/>
        <v>193</v>
      </c>
      <c r="V4" s="11">
        <f t="shared" ref="V4:V5" si="2">SUM(S4:U4)</f>
        <v>697</v>
      </c>
      <c r="W4" s="21"/>
      <c r="X4" s="24"/>
      <c r="Z4" s="37"/>
      <c r="AA4" s="4" t="s">
        <v>6</v>
      </c>
      <c r="AB4" s="9"/>
      <c r="AC4" s="9"/>
      <c r="AD4" s="9"/>
      <c r="AE4" s="9"/>
    </row>
    <row r="5" spans="1:31" x14ac:dyDescent="0.3">
      <c r="A5" s="37"/>
      <c r="B5" s="4" t="s">
        <v>7</v>
      </c>
      <c r="C5" s="7">
        <v>3</v>
      </c>
      <c r="D5" s="7">
        <v>22</v>
      </c>
      <c r="E5" s="7">
        <v>3</v>
      </c>
      <c r="F5" s="13">
        <f t="shared" si="0"/>
        <v>28</v>
      </c>
      <c r="G5" s="28"/>
      <c r="I5" s="37"/>
      <c r="J5" s="4" t="s">
        <v>7</v>
      </c>
      <c r="K5" s="9">
        <f>+C5/C6</f>
        <v>0.15</v>
      </c>
      <c r="L5" s="9">
        <f>+D5/D6</f>
        <v>0.61111111111111116</v>
      </c>
      <c r="M5" s="9">
        <f>+E5/E6</f>
        <v>0.21428571428571427</v>
      </c>
      <c r="N5" s="15">
        <f>+F5/F6</f>
        <v>0.4</v>
      </c>
      <c r="Q5" s="37"/>
      <c r="R5" s="4" t="s">
        <v>7</v>
      </c>
      <c r="S5" s="11">
        <f t="shared" si="1"/>
        <v>184</v>
      </c>
      <c r="T5" s="11">
        <f t="shared" si="1"/>
        <v>202</v>
      </c>
      <c r="U5" s="11">
        <f t="shared" si="1"/>
        <v>118</v>
      </c>
      <c r="V5" s="11">
        <f t="shared" si="2"/>
        <v>504</v>
      </c>
      <c r="W5" s="21"/>
      <c r="X5" s="24"/>
      <c r="Z5" s="37"/>
      <c r="AA5" s="4" t="s">
        <v>7</v>
      </c>
      <c r="AB5" s="9"/>
      <c r="AC5" s="9"/>
      <c r="AD5" s="9"/>
      <c r="AE5" s="9"/>
    </row>
    <row r="6" spans="1:31" x14ac:dyDescent="0.3">
      <c r="A6" s="37"/>
      <c r="B6" s="12" t="s">
        <v>4</v>
      </c>
      <c r="C6" s="14">
        <f>SUM(C3:C5)</f>
        <v>20</v>
      </c>
      <c r="D6" s="14">
        <f t="shared" ref="D6:E6" si="3">SUM(D3:D5)</f>
        <v>36</v>
      </c>
      <c r="E6" s="14">
        <f t="shared" si="3"/>
        <v>14</v>
      </c>
      <c r="F6" s="14">
        <f t="shared" si="0"/>
        <v>70</v>
      </c>
      <c r="G6" s="29"/>
      <c r="I6" s="37"/>
      <c r="J6" s="12" t="s">
        <v>4</v>
      </c>
      <c r="K6" s="16">
        <f>SUM(K3:K5)</f>
        <v>1</v>
      </c>
      <c r="L6" s="16">
        <f t="shared" ref="L6" si="4">SUM(L3:L5)</f>
        <v>1</v>
      </c>
      <c r="M6" s="16">
        <f t="shared" ref="M6:N6" si="5">SUM(M3:M5)</f>
        <v>1</v>
      </c>
      <c r="N6" s="16">
        <f t="shared" si="5"/>
        <v>1</v>
      </c>
      <c r="Q6" s="37"/>
      <c r="R6" s="4" t="s">
        <v>4</v>
      </c>
      <c r="S6" s="11">
        <f t="shared" si="1"/>
        <v>527</v>
      </c>
      <c r="T6" s="11">
        <f t="shared" si="1"/>
        <v>772</v>
      </c>
      <c r="U6" s="11">
        <f t="shared" si="1"/>
        <v>471</v>
      </c>
      <c r="V6" s="11">
        <f>SUM(S6:U6)</f>
        <v>1770</v>
      </c>
      <c r="W6" s="21"/>
      <c r="X6" s="24"/>
      <c r="Z6" s="37"/>
      <c r="AA6" s="4" t="s">
        <v>4</v>
      </c>
      <c r="AB6" s="9">
        <f>+S3/2442</f>
        <v>6.8796068796068796E-2</v>
      </c>
      <c r="AC6" s="9">
        <f t="shared" ref="AC6:AE6" si="6">+T3/2442</f>
        <v>9.8689598689598687E-2</v>
      </c>
      <c r="AD6" s="9">
        <f t="shared" si="6"/>
        <v>6.5520065520065521E-2</v>
      </c>
      <c r="AE6" s="9">
        <f t="shared" si="6"/>
        <v>0.23300573300573302</v>
      </c>
    </row>
    <row r="7" spans="1:31" x14ac:dyDescent="0.3">
      <c r="R7" s="20" t="s">
        <v>11</v>
      </c>
      <c r="S7" s="25">
        <f>+S14-S3</f>
        <v>271.5</v>
      </c>
      <c r="T7" s="25">
        <f t="shared" ref="T7" si="7">+T14-T3</f>
        <v>384</v>
      </c>
      <c r="U7" s="25">
        <f>+U14-U3</f>
        <v>-3.5</v>
      </c>
      <c r="V7" s="25">
        <f>+V14-V3</f>
        <v>652</v>
      </c>
    </row>
    <row r="9" spans="1:31" x14ac:dyDescent="0.3">
      <c r="A9" s="43" t="s">
        <v>0</v>
      </c>
      <c r="B9" s="38" t="s">
        <v>8</v>
      </c>
      <c r="C9" s="40" t="s">
        <v>9</v>
      </c>
      <c r="D9" s="40"/>
      <c r="E9" s="40"/>
      <c r="F9" s="41" t="s">
        <v>4</v>
      </c>
      <c r="G9" s="27"/>
      <c r="I9" s="43" t="s">
        <v>0</v>
      </c>
      <c r="J9" s="38" t="s">
        <v>8</v>
      </c>
      <c r="K9" s="40" t="s">
        <v>9</v>
      </c>
      <c r="L9" s="40"/>
      <c r="M9" s="40"/>
      <c r="N9" s="41" t="s">
        <v>4</v>
      </c>
      <c r="Q9" s="45" t="s">
        <v>0</v>
      </c>
      <c r="R9" s="38" t="s">
        <v>8</v>
      </c>
      <c r="S9" s="40" t="s">
        <v>9</v>
      </c>
      <c r="T9" s="40"/>
      <c r="U9" s="40"/>
      <c r="V9" s="6"/>
      <c r="W9" s="19"/>
      <c r="X9" s="19"/>
    </row>
    <row r="10" spans="1:31" x14ac:dyDescent="0.3">
      <c r="A10" s="43"/>
      <c r="B10" s="39"/>
      <c r="C10" s="3" t="s">
        <v>1</v>
      </c>
      <c r="D10" s="3" t="s">
        <v>2</v>
      </c>
      <c r="E10" s="3" t="s">
        <v>3</v>
      </c>
      <c r="F10" s="42"/>
      <c r="G10" s="27"/>
      <c r="I10" s="43"/>
      <c r="J10" s="39"/>
      <c r="K10" s="3" t="s">
        <v>1</v>
      </c>
      <c r="L10" s="3" t="s">
        <v>2</v>
      </c>
      <c r="M10" s="3" t="s">
        <v>3</v>
      </c>
      <c r="N10" s="42"/>
      <c r="Q10" s="46"/>
      <c r="R10" s="39"/>
      <c r="S10" s="3" t="s">
        <v>1</v>
      </c>
      <c r="T10" s="3" t="s">
        <v>2</v>
      </c>
      <c r="U10" s="3" t="s">
        <v>3</v>
      </c>
      <c r="V10" s="3" t="s">
        <v>4</v>
      </c>
      <c r="W10" s="20"/>
      <c r="X10" s="20"/>
    </row>
    <row r="11" spans="1:31" x14ac:dyDescent="0.3">
      <c r="A11" s="37">
        <v>46164</v>
      </c>
      <c r="B11" s="5" t="s">
        <v>5</v>
      </c>
      <c r="C11" s="7">
        <v>31</v>
      </c>
      <c r="D11" s="7">
        <v>32</v>
      </c>
      <c r="E11" s="7">
        <v>25</v>
      </c>
      <c r="F11" s="13">
        <f>SUM(C11:E11)</f>
        <v>88</v>
      </c>
      <c r="G11" s="28"/>
      <c r="I11" s="37">
        <v>46164</v>
      </c>
      <c r="J11" s="5" t="s">
        <v>5</v>
      </c>
      <c r="K11" s="9">
        <f>+C11/C14</f>
        <v>0.44285714285714284</v>
      </c>
      <c r="L11" s="9">
        <f t="shared" ref="L11" si="8">+D11/D14</f>
        <v>0.25</v>
      </c>
      <c r="M11" s="9">
        <f t="shared" ref="M11" si="9">+E11/E14</f>
        <v>0.30864197530864196</v>
      </c>
      <c r="N11" s="15">
        <f>+F11/F14</f>
        <v>0.31541218637992829</v>
      </c>
      <c r="Q11" s="37">
        <v>46163</v>
      </c>
      <c r="R11" s="5" t="s">
        <v>5</v>
      </c>
      <c r="S11" s="10"/>
      <c r="T11" s="10"/>
      <c r="U11" s="10"/>
      <c r="V11" s="10"/>
      <c r="W11" s="22"/>
      <c r="X11" s="22"/>
    </row>
    <row r="12" spans="1:31" x14ac:dyDescent="0.3">
      <c r="A12" s="37"/>
      <c r="B12" s="4" t="s">
        <v>6</v>
      </c>
      <c r="C12" s="7">
        <v>23</v>
      </c>
      <c r="D12" s="7">
        <v>63</v>
      </c>
      <c r="E12" s="7">
        <v>31</v>
      </c>
      <c r="F12" s="13">
        <f t="shared" ref="F12:F14" si="10">SUM(C12:E12)</f>
        <v>117</v>
      </c>
      <c r="G12" s="28"/>
      <c r="I12" s="37"/>
      <c r="J12" s="4" t="s">
        <v>6</v>
      </c>
      <c r="K12" s="9">
        <f>+C12/C14</f>
        <v>0.32857142857142857</v>
      </c>
      <c r="L12" s="9">
        <f t="shared" ref="L12" si="11">+D12/D14</f>
        <v>0.4921875</v>
      </c>
      <c r="M12" s="9">
        <f>+E12/E14</f>
        <v>0.38271604938271603</v>
      </c>
      <c r="N12" s="15">
        <f>+F12/F14</f>
        <v>0.41935483870967744</v>
      </c>
      <c r="Q12" s="37"/>
      <c r="R12" s="4" t="s">
        <v>6</v>
      </c>
      <c r="S12" s="10"/>
      <c r="T12" s="10"/>
      <c r="U12" s="10"/>
      <c r="V12" s="10"/>
      <c r="W12" s="22"/>
      <c r="X12" s="22"/>
    </row>
    <row r="13" spans="1:31" x14ac:dyDescent="0.3">
      <c r="A13" s="37"/>
      <c r="B13" s="4" t="s">
        <v>7</v>
      </c>
      <c r="C13" s="7">
        <v>16</v>
      </c>
      <c r="D13" s="7">
        <v>33</v>
      </c>
      <c r="E13" s="7">
        <v>25</v>
      </c>
      <c r="F13" s="13">
        <f t="shared" si="10"/>
        <v>74</v>
      </c>
      <c r="G13" s="28"/>
      <c r="I13" s="37"/>
      <c r="J13" s="4" t="s">
        <v>7</v>
      </c>
      <c r="K13" s="9">
        <f>+C13/C14</f>
        <v>0.22857142857142856</v>
      </c>
      <c r="L13" s="9">
        <f t="shared" ref="L13" si="12">+D13/D14</f>
        <v>0.2578125</v>
      </c>
      <c r="M13" s="9">
        <f t="shared" ref="M13" si="13">+E13/E14</f>
        <v>0.30864197530864196</v>
      </c>
      <c r="N13" s="15">
        <f t="shared" ref="N13" si="14">+F13/F14</f>
        <v>0.26523297491039427</v>
      </c>
      <c r="Q13" s="37"/>
      <c r="R13" s="4" t="s">
        <v>7</v>
      </c>
      <c r="S13" s="10"/>
      <c r="T13" s="10"/>
      <c r="U13" s="10"/>
      <c r="V13" s="10"/>
      <c r="W13" s="22"/>
      <c r="X13" s="22"/>
    </row>
    <row r="14" spans="1:31" x14ac:dyDescent="0.3">
      <c r="A14" s="37"/>
      <c r="B14" s="12" t="s">
        <v>4</v>
      </c>
      <c r="C14" s="14">
        <f>SUM(C11:C13)</f>
        <v>70</v>
      </c>
      <c r="D14" s="14">
        <f t="shared" ref="D14" si="15">SUM(D11:D13)</f>
        <v>128</v>
      </c>
      <c r="E14" s="14">
        <f t="shared" ref="E14" si="16">SUM(E11:E13)</f>
        <v>81</v>
      </c>
      <c r="F14" s="14">
        <f t="shared" si="10"/>
        <v>279</v>
      </c>
      <c r="G14" s="29"/>
      <c r="I14" s="37"/>
      <c r="J14" s="12" t="s">
        <v>4</v>
      </c>
      <c r="K14" s="16">
        <f>SUM(K11:K13)</f>
        <v>0.99999999999999989</v>
      </c>
      <c r="L14" s="16">
        <f t="shared" ref="L14" si="17">SUM(L11:L13)</f>
        <v>1</v>
      </c>
      <c r="M14" s="16">
        <f t="shared" ref="M14" si="18">SUM(M11:M13)</f>
        <v>1</v>
      </c>
      <c r="N14" s="16">
        <f t="shared" ref="N14" si="19">SUM(N11:N13)</f>
        <v>1</v>
      </c>
      <c r="Q14" s="37"/>
      <c r="R14" s="4" t="s">
        <v>4</v>
      </c>
      <c r="S14" s="17">
        <f>+S16/2</f>
        <v>439.5</v>
      </c>
      <c r="T14" s="17">
        <f t="shared" ref="T14:V14" si="20">+T16/2</f>
        <v>625</v>
      </c>
      <c r="U14" s="17">
        <f t="shared" si="20"/>
        <v>156.5</v>
      </c>
      <c r="V14" s="17">
        <f t="shared" si="20"/>
        <v>1221</v>
      </c>
      <c r="W14" s="23"/>
      <c r="X14" s="23"/>
    </row>
    <row r="16" spans="1:31" x14ac:dyDescent="0.3">
      <c r="S16" s="17">
        <v>879</v>
      </c>
      <c r="T16" s="17">
        <v>1250</v>
      </c>
      <c r="U16" s="17">
        <v>313</v>
      </c>
      <c r="V16" s="17">
        <f>SUM(S16:U16)</f>
        <v>2442</v>
      </c>
    </row>
    <row r="17" spans="1:14" x14ac:dyDescent="0.3">
      <c r="A17" s="43" t="s">
        <v>0</v>
      </c>
      <c r="B17" s="38" t="s">
        <v>8</v>
      </c>
      <c r="C17" s="40" t="s">
        <v>9</v>
      </c>
      <c r="D17" s="40"/>
      <c r="E17" s="40"/>
      <c r="F17" s="41" t="s">
        <v>4</v>
      </c>
      <c r="G17" s="27"/>
      <c r="I17" s="43" t="s">
        <v>0</v>
      </c>
      <c r="J17" s="38" t="s">
        <v>8</v>
      </c>
      <c r="K17" s="40" t="s">
        <v>9</v>
      </c>
      <c r="L17" s="40"/>
      <c r="M17" s="40"/>
      <c r="N17" s="41" t="s">
        <v>4</v>
      </c>
    </row>
    <row r="18" spans="1:14" x14ac:dyDescent="0.3">
      <c r="A18" s="43"/>
      <c r="B18" s="39"/>
      <c r="C18" s="3" t="s">
        <v>1</v>
      </c>
      <c r="D18" s="3" t="s">
        <v>2</v>
      </c>
      <c r="E18" s="3" t="s">
        <v>3</v>
      </c>
      <c r="F18" s="42"/>
      <c r="G18" s="27"/>
      <c r="I18" s="43"/>
      <c r="J18" s="39"/>
      <c r="K18" s="3" t="s">
        <v>1</v>
      </c>
      <c r="L18" s="3" t="s">
        <v>2</v>
      </c>
      <c r="M18" s="3" t="s">
        <v>3</v>
      </c>
      <c r="N18" s="42"/>
    </row>
    <row r="19" spans="1:14" x14ac:dyDescent="0.3">
      <c r="A19" s="37">
        <v>46165</v>
      </c>
      <c r="B19" s="5" t="s">
        <v>5</v>
      </c>
      <c r="C19" s="7">
        <v>3</v>
      </c>
      <c r="D19" s="7">
        <v>13</v>
      </c>
      <c r="E19" s="7">
        <v>5</v>
      </c>
      <c r="F19" s="13">
        <f>SUM(C19:E19)</f>
        <v>21</v>
      </c>
      <c r="G19" s="28"/>
      <c r="I19" s="37">
        <v>46165</v>
      </c>
      <c r="J19" s="5" t="s">
        <v>5</v>
      </c>
      <c r="K19" s="9">
        <f>+C19/C22</f>
        <v>8.5714285714285715E-2</v>
      </c>
      <c r="L19" s="9">
        <f>+D19/D22</f>
        <v>0.40625</v>
      </c>
      <c r="M19" s="9">
        <f>+E19/E22</f>
        <v>0.22727272727272727</v>
      </c>
      <c r="N19" s="15">
        <f>+F19/F22</f>
        <v>0.23595505617977527</v>
      </c>
    </row>
    <row r="20" spans="1:14" x14ac:dyDescent="0.3">
      <c r="A20" s="37"/>
      <c r="B20" s="4" t="s">
        <v>6</v>
      </c>
      <c r="C20" s="7">
        <v>15</v>
      </c>
      <c r="D20" s="7">
        <v>15</v>
      </c>
      <c r="E20" s="7">
        <v>7</v>
      </c>
      <c r="F20" s="13">
        <f t="shared" ref="F20:F22" si="21">SUM(C20:E20)</f>
        <v>37</v>
      </c>
      <c r="G20" s="28"/>
      <c r="I20" s="37"/>
      <c r="J20" s="4" t="s">
        <v>6</v>
      </c>
      <c r="K20" s="9">
        <f>+C20/C22</f>
        <v>0.42857142857142855</v>
      </c>
      <c r="L20" s="9">
        <f>+D20/D22</f>
        <v>0.46875</v>
      </c>
      <c r="M20" s="9">
        <f>+E20/E22</f>
        <v>0.31818181818181818</v>
      </c>
      <c r="N20" s="15">
        <f>+F20/F22</f>
        <v>0.4157303370786517</v>
      </c>
    </row>
    <row r="21" spans="1:14" x14ac:dyDescent="0.3">
      <c r="A21" s="37"/>
      <c r="B21" s="4" t="s">
        <v>7</v>
      </c>
      <c r="C21" s="7">
        <v>17</v>
      </c>
      <c r="D21" s="7">
        <v>4</v>
      </c>
      <c r="E21" s="7">
        <v>10</v>
      </c>
      <c r="F21" s="13">
        <f t="shared" si="21"/>
        <v>31</v>
      </c>
      <c r="G21" s="28"/>
      <c r="I21" s="37"/>
      <c r="J21" s="4" t="s">
        <v>7</v>
      </c>
      <c r="K21" s="9">
        <f>+C21/C22</f>
        <v>0.48571428571428571</v>
      </c>
      <c r="L21" s="9">
        <f t="shared" ref="L21" si="22">+D21/D22</f>
        <v>0.125</v>
      </c>
      <c r="M21" s="9">
        <f t="shared" ref="M21" si="23">+E21/E22</f>
        <v>0.45454545454545453</v>
      </c>
      <c r="N21" s="15">
        <f t="shared" ref="N21" si="24">+F21/F22</f>
        <v>0.34831460674157305</v>
      </c>
    </row>
    <row r="22" spans="1:14" x14ac:dyDescent="0.3">
      <c r="A22" s="37"/>
      <c r="B22" s="12" t="s">
        <v>4</v>
      </c>
      <c r="C22" s="14">
        <f>SUM(C19:C21)</f>
        <v>35</v>
      </c>
      <c r="D22" s="14">
        <f t="shared" ref="D22" si="25">SUM(D19:D21)</f>
        <v>32</v>
      </c>
      <c r="E22" s="14">
        <f t="shared" ref="E22" si="26">SUM(E19:E21)</f>
        <v>22</v>
      </c>
      <c r="F22" s="14">
        <f t="shared" si="21"/>
        <v>89</v>
      </c>
      <c r="G22" s="29"/>
      <c r="I22" s="37"/>
      <c r="J22" s="12" t="s">
        <v>4</v>
      </c>
      <c r="K22" s="16">
        <f>SUM(K19:K21)</f>
        <v>1</v>
      </c>
      <c r="L22" s="16">
        <f t="shared" ref="L22" si="27">SUM(L19:L21)</f>
        <v>1</v>
      </c>
      <c r="M22" s="16">
        <f t="shared" ref="M22" si="28">SUM(M19:M21)</f>
        <v>1</v>
      </c>
      <c r="N22" s="16">
        <f t="shared" ref="N22" si="29">SUM(N19:N21)</f>
        <v>1</v>
      </c>
    </row>
    <row r="25" spans="1:14" x14ac:dyDescent="0.3">
      <c r="A25" s="43" t="s">
        <v>0</v>
      </c>
      <c r="B25" s="38" t="s">
        <v>8</v>
      </c>
      <c r="C25" s="40" t="s">
        <v>9</v>
      </c>
      <c r="D25" s="40"/>
      <c r="E25" s="40"/>
      <c r="F25" s="41" t="s">
        <v>4</v>
      </c>
      <c r="G25" s="27"/>
      <c r="I25" s="43" t="s">
        <v>0</v>
      </c>
      <c r="J25" s="38" t="s">
        <v>8</v>
      </c>
      <c r="K25" s="40" t="s">
        <v>9</v>
      </c>
      <c r="L25" s="40"/>
      <c r="M25" s="40"/>
      <c r="N25" s="41" t="s">
        <v>4</v>
      </c>
    </row>
    <row r="26" spans="1:14" x14ac:dyDescent="0.3">
      <c r="A26" s="43"/>
      <c r="B26" s="39"/>
      <c r="C26" s="3" t="s">
        <v>1</v>
      </c>
      <c r="D26" s="3" t="s">
        <v>2</v>
      </c>
      <c r="E26" s="3" t="s">
        <v>3</v>
      </c>
      <c r="F26" s="42"/>
      <c r="G26" s="27"/>
      <c r="I26" s="43"/>
      <c r="J26" s="39"/>
      <c r="K26" s="3" t="s">
        <v>1</v>
      </c>
      <c r="L26" s="3" t="s">
        <v>2</v>
      </c>
      <c r="M26" s="3" t="s">
        <v>3</v>
      </c>
      <c r="N26" s="42"/>
    </row>
    <row r="27" spans="1:14" x14ac:dyDescent="0.3">
      <c r="A27" s="37">
        <v>46167</v>
      </c>
      <c r="B27" s="5" t="s">
        <v>5</v>
      </c>
      <c r="C27" s="7">
        <v>29</v>
      </c>
      <c r="D27" s="7">
        <v>35</v>
      </c>
      <c r="E27" s="7">
        <v>26</v>
      </c>
      <c r="F27" s="13">
        <f>SUM(C27:E27)</f>
        <v>90</v>
      </c>
      <c r="G27" s="28"/>
      <c r="I27" s="37">
        <v>46167</v>
      </c>
      <c r="J27" s="5" t="s">
        <v>5</v>
      </c>
      <c r="K27" s="9">
        <f>+C27/C30</f>
        <v>0.43939393939393939</v>
      </c>
      <c r="L27" s="9">
        <f t="shared" ref="L27" si="30">+D27/D30</f>
        <v>0.38461538461538464</v>
      </c>
      <c r="M27" s="9">
        <f t="shared" ref="M27" si="31">+E27/E30</f>
        <v>0.41269841269841268</v>
      </c>
      <c r="N27" s="26">
        <f>+F27/F30</f>
        <v>0.40909090909090912</v>
      </c>
    </row>
    <row r="28" spans="1:14" x14ac:dyDescent="0.3">
      <c r="A28" s="37"/>
      <c r="B28" s="4" t="s">
        <v>6</v>
      </c>
      <c r="C28" s="7">
        <v>19</v>
      </c>
      <c r="D28" s="7">
        <v>38</v>
      </c>
      <c r="E28" s="7">
        <v>24</v>
      </c>
      <c r="F28" s="13">
        <f t="shared" ref="F28:F30" si="32">SUM(C28:E28)</f>
        <v>81</v>
      </c>
      <c r="G28" s="28"/>
      <c r="I28" s="37"/>
      <c r="J28" s="4" t="s">
        <v>6</v>
      </c>
      <c r="K28" s="9">
        <f>+C28/C30</f>
        <v>0.2878787878787879</v>
      </c>
      <c r="L28" s="9">
        <f t="shared" ref="L28" si="33">+D28/D30</f>
        <v>0.4175824175824176</v>
      </c>
      <c r="M28" s="9">
        <f>+E28/E30</f>
        <v>0.38095238095238093</v>
      </c>
      <c r="N28" s="15">
        <f>+F28/F30</f>
        <v>0.36818181818181817</v>
      </c>
    </row>
    <row r="29" spans="1:14" x14ac:dyDescent="0.3">
      <c r="A29" s="37"/>
      <c r="B29" s="4" t="s">
        <v>7</v>
      </c>
      <c r="C29" s="7">
        <v>18</v>
      </c>
      <c r="D29" s="7">
        <v>18</v>
      </c>
      <c r="E29" s="7">
        <v>13</v>
      </c>
      <c r="F29" s="13">
        <f t="shared" si="32"/>
        <v>49</v>
      </c>
      <c r="G29" s="28"/>
      <c r="I29" s="37"/>
      <c r="J29" s="4" t="s">
        <v>7</v>
      </c>
      <c r="K29" s="9">
        <f>+C29/C30</f>
        <v>0.27272727272727271</v>
      </c>
      <c r="L29" s="9">
        <f t="shared" ref="L29" si="34">+D29/D30</f>
        <v>0.19780219780219779</v>
      </c>
      <c r="M29" s="9">
        <f t="shared" ref="M29" si="35">+E29/E30</f>
        <v>0.20634920634920634</v>
      </c>
      <c r="N29" s="15">
        <f t="shared" ref="N29" si="36">+F29/F30</f>
        <v>0.22272727272727272</v>
      </c>
    </row>
    <row r="30" spans="1:14" x14ac:dyDescent="0.3">
      <c r="A30" s="37"/>
      <c r="B30" s="12" t="s">
        <v>4</v>
      </c>
      <c r="C30" s="14">
        <f>SUM(C27:C29)</f>
        <v>66</v>
      </c>
      <c r="D30" s="14">
        <f t="shared" ref="D30" si="37">SUM(D27:D29)</f>
        <v>91</v>
      </c>
      <c r="E30" s="14">
        <f t="shared" ref="E30" si="38">SUM(E27:E29)</f>
        <v>63</v>
      </c>
      <c r="F30" s="14">
        <f t="shared" si="32"/>
        <v>220</v>
      </c>
      <c r="G30" s="29"/>
      <c r="I30" s="37"/>
      <c r="J30" s="12" t="s">
        <v>4</v>
      </c>
      <c r="K30" s="16">
        <f>SUM(K27:K29)</f>
        <v>1</v>
      </c>
      <c r="L30" s="16">
        <f t="shared" ref="L30" si="39">SUM(L27:L29)</f>
        <v>1</v>
      </c>
      <c r="M30" s="16">
        <f t="shared" ref="M30" si="40">SUM(M27:M29)</f>
        <v>1</v>
      </c>
      <c r="N30" s="16">
        <f t="shared" ref="N30" si="41">SUM(N27:N29)</f>
        <v>1</v>
      </c>
    </row>
    <row r="33" spans="1:14" x14ac:dyDescent="0.3">
      <c r="A33" s="43" t="s">
        <v>0</v>
      </c>
      <c r="B33" s="38" t="s">
        <v>8</v>
      </c>
      <c r="C33" s="40" t="s">
        <v>9</v>
      </c>
      <c r="D33" s="40"/>
      <c r="E33" s="40"/>
      <c r="F33" s="41" t="s">
        <v>4</v>
      </c>
      <c r="G33" s="27"/>
      <c r="I33" s="43" t="s">
        <v>0</v>
      </c>
      <c r="J33" s="38" t="s">
        <v>8</v>
      </c>
      <c r="K33" s="40" t="s">
        <v>9</v>
      </c>
      <c r="L33" s="40"/>
      <c r="M33" s="40"/>
      <c r="N33" s="41" t="s">
        <v>4</v>
      </c>
    </row>
    <row r="34" spans="1:14" x14ac:dyDescent="0.3">
      <c r="A34" s="43"/>
      <c r="B34" s="39"/>
      <c r="C34" s="3" t="s">
        <v>1</v>
      </c>
      <c r="D34" s="3" t="s">
        <v>2</v>
      </c>
      <c r="E34" s="3" t="s">
        <v>3</v>
      </c>
      <c r="F34" s="42"/>
      <c r="G34" s="27"/>
      <c r="I34" s="43"/>
      <c r="J34" s="39"/>
      <c r="K34" s="3" t="s">
        <v>1</v>
      </c>
      <c r="L34" s="3" t="s">
        <v>2</v>
      </c>
      <c r="M34" s="3" t="s">
        <v>3</v>
      </c>
      <c r="N34" s="42"/>
    </row>
    <row r="35" spans="1:14" x14ac:dyDescent="0.3">
      <c r="A35" s="37">
        <v>46168</v>
      </c>
      <c r="B35" s="5" t="s">
        <v>5</v>
      </c>
      <c r="C35" s="7">
        <v>27</v>
      </c>
      <c r="D35" s="7">
        <v>35</v>
      </c>
      <c r="E35" s="7">
        <v>29</v>
      </c>
      <c r="F35" s="13">
        <f>SUM(C35:E35)</f>
        <v>91</v>
      </c>
      <c r="G35" s="28"/>
      <c r="I35" s="37">
        <v>46168</v>
      </c>
      <c r="J35" s="5" t="s">
        <v>5</v>
      </c>
      <c r="K35" s="9">
        <f>+C35/C38</f>
        <v>0.30681818181818182</v>
      </c>
      <c r="L35" s="9">
        <f t="shared" ref="L35" si="42">+D35/D38</f>
        <v>0.330188679245283</v>
      </c>
      <c r="M35" s="9">
        <f t="shared" ref="M35" si="43">+E35/E38</f>
        <v>0.39189189189189189</v>
      </c>
      <c r="N35" s="15">
        <f>+F35/F38</f>
        <v>0.33955223880597013</v>
      </c>
    </row>
    <row r="36" spans="1:14" x14ac:dyDescent="0.3">
      <c r="A36" s="37"/>
      <c r="B36" s="4" t="s">
        <v>6</v>
      </c>
      <c r="C36" s="7">
        <v>31</v>
      </c>
      <c r="D36" s="7">
        <v>34</v>
      </c>
      <c r="E36" s="7">
        <v>33</v>
      </c>
      <c r="F36" s="13">
        <f t="shared" ref="F36:F38" si="44">SUM(C36:E36)</f>
        <v>98</v>
      </c>
      <c r="G36" s="28"/>
      <c r="I36" s="37"/>
      <c r="J36" s="4" t="s">
        <v>6</v>
      </c>
      <c r="K36" s="9">
        <f>+C36/C38</f>
        <v>0.35227272727272729</v>
      </c>
      <c r="L36" s="9">
        <f t="shared" ref="L36" si="45">+D36/D38</f>
        <v>0.32075471698113206</v>
      </c>
      <c r="M36" s="9">
        <f>+E36/E38</f>
        <v>0.44594594594594594</v>
      </c>
      <c r="N36" s="15">
        <f>+F36/F38</f>
        <v>0.36567164179104478</v>
      </c>
    </row>
    <row r="37" spans="1:14" x14ac:dyDescent="0.3">
      <c r="A37" s="37"/>
      <c r="B37" s="4" t="s">
        <v>7</v>
      </c>
      <c r="C37" s="7">
        <v>30</v>
      </c>
      <c r="D37" s="7">
        <v>37</v>
      </c>
      <c r="E37" s="7">
        <v>12</v>
      </c>
      <c r="F37" s="13">
        <f t="shared" si="44"/>
        <v>79</v>
      </c>
      <c r="G37" s="28"/>
      <c r="I37" s="37"/>
      <c r="J37" s="4" t="s">
        <v>7</v>
      </c>
      <c r="K37" s="9">
        <f>+C37/C38</f>
        <v>0.34090909090909088</v>
      </c>
      <c r="L37" s="9">
        <f t="shared" ref="L37" si="46">+D37/D38</f>
        <v>0.34905660377358488</v>
      </c>
      <c r="M37" s="9">
        <f t="shared" ref="M37" si="47">+E37/E38</f>
        <v>0.16216216216216217</v>
      </c>
      <c r="N37" s="15">
        <f t="shared" ref="N37" si="48">+F37/F38</f>
        <v>0.29477611940298509</v>
      </c>
    </row>
    <row r="38" spans="1:14" x14ac:dyDescent="0.3">
      <c r="A38" s="37"/>
      <c r="B38" s="12" t="s">
        <v>4</v>
      </c>
      <c r="C38" s="14">
        <f>SUM(C35:C37)</f>
        <v>88</v>
      </c>
      <c r="D38" s="14">
        <f t="shared" ref="D38" si="49">SUM(D35:D37)</f>
        <v>106</v>
      </c>
      <c r="E38" s="14">
        <f t="shared" ref="E38" si="50">SUM(E35:E37)</f>
        <v>74</v>
      </c>
      <c r="F38" s="14">
        <f t="shared" si="44"/>
        <v>268</v>
      </c>
      <c r="G38" s="29"/>
      <c r="I38" s="37"/>
      <c r="J38" s="12" t="s">
        <v>4</v>
      </c>
      <c r="K38" s="16">
        <f>SUM(K35:K37)</f>
        <v>1</v>
      </c>
      <c r="L38" s="16">
        <f t="shared" ref="L38" si="51">SUM(L35:L37)</f>
        <v>1</v>
      </c>
      <c r="M38" s="16">
        <f t="shared" ref="M38" si="52">SUM(M35:M37)</f>
        <v>1</v>
      </c>
      <c r="N38" s="16">
        <f t="shared" ref="N38" si="53">SUM(N35:N37)</f>
        <v>1</v>
      </c>
    </row>
    <row r="41" spans="1:14" x14ac:dyDescent="0.3">
      <c r="A41" s="43" t="s">
        <v>0</v>
      </c>
      <c r="B41" s="43" t="s">
        <v>8</v>
      </c>
      <c r="C41" s="40" t="s">
        <v>9</v>
      </c>
      <c r="D41" s="40"/>
      <c r="E41" s="40"/>
      <c r="F41" s="44" t="s">
        <v>4</v>
      </c>
      <c r="G41" s="27"/>
      <c r="I41" s="43" t="s">
        <v>0</v>
      </c>
      <c r="J41" s="38" t="s">
        <v>8</v>
      </c>
      <c r="K41" s="40" t="s">
        <v>9</v>
      </c>
      <c r="L41" s="40"/>
      <c r="M41" s="40"/>
      <c r="N41" s="41" t="s">
        <v>4</v>
      </c>
    </row>
    <row r="42" spans="1:14" x14ac:dyDescent="0.3">
      <c r="A42" s="43"/>
      <c r="B42" s="43"/>
      <c r="C42" s="3" t="s">
        <v>1</v>
      </c>
      <c r="D42" s="3" t="s">
        <v>2</v>
      </c>
      <c r="E42" s="3" t="s">
        <v>3</v>
      </c>
      <c r="F42" s="44"/>
      <c r="G42" s="27"/>
      <c r="I42" s="43"/>
      <c r="J42" s="39"/>
      <c r="K42" s="3" t="s">
        <v>1</v>
      </c>
      <c r="L42" s="3" t="s">
        <v>2</v>
      </c>
      <c r="M42" s="3" t="s">
        <v>3</v>
      </c>
      <c r="N42" s="42"/>
    </row>
    <row r="43" spans="1:14" x14ac:dyDescent="0.3">
      <c r="A43" s="37">
        <v>46169</v>
      </c>
      <c r="B43" s="52" t="s">
        <v>5</v>
      </c>
      <c r="C43" s="53">
        <v>25</v>
      </c>
      <c r="D43" s="53">
        <v>44</v>
      </c>
      <c r="E43" s="53">
        <v>13</v>
      </c>
      <c r="F43" s="54">
        <f>SUM(C43:E43)</f>
        <v>82</v>
      </c>
      <c r="G43" s="28"/>
      <c r="I43" s="37">
        <v>46169</v>
      </c>
      <c r="J43" s="5" t="s">
        <v>5</v>
      </c>
      <c r="K43" s="9">
        <f>+C43/C46</f>
        <v>0.32894736842105265</v>
      </c>
      <c r="L43" s="9">
        <f t="shared" ref="L43" si="54">+D43/D46</f>
        <v>0.32116788321167883</v>
      </c>
      <c r="M43" s="9">
        <f t="shared" ref="M43" si="55">+E43/E46</f>
        <v>0.35135135135135137</v>
      </c>
      <c r="N43" s="15">
        <f>+F43/F46</f>
        <v>0.32800000000000001</v>
      </c>
    </row>
    <row r="44" spans="1:14" x14ac:dyDescent="0.3">
      <c r="A44" s="37"/>
      <c r="B44" s="4" t="s">
        <v>6</v>
      </c>
      <c r="C44" s="7">
        <v>25</v>
      </c>
      <c r="D44" s="7">
        <v>42</v>
      </c>
      <c r="E44" s="7">
        <v>19</v>
      </c>
      <c r="F44" s="13">
        <f t="shared" ref="F44:F46" si="56">SUM(C44:E44)</f>
        <v>86</v>
      </c>
      <c r="G44" s="28"/>
      <c r="I44" s="37"/>
      <c r="J44" s="4" t="s">
        <v>6</v>
      </c>
      <c r="K44" s="9">
        <f>+C44/C46</f>
        <v>0.32894736842105265</v>
      </c>
      <c r="L44" s="9">
        <f t="shared" ref="L44" si="57">+D44/D46</f>
        <v>0.30656934306569344</v>
      </c>
      <c r="M44" s="9">
        <f>+E44/E46</f>
        <v>0.51351351351351349</v>
      </c>
      <c r="N44" s="15">
        <f>+F44/F46</f>
        <v>0.34399999999999997</v>
      </c>
    </row>
    <row r="45" spans="1:14" x14ac:dyDescent="0.3">
      <c r="A45" s="37"/>
      <c r="B45" s="4" t="s">
        <v>7</v>
      </c>
      <c r="C45" s="7">
        <v>26</v>
      </c>
      <c r="D45" s="7">
        <v>51</v>
      </c>
      <c r="E45" s="7">
        <v>5</v>
      </c>
      <c r="F45" s="13">
        <f t="shared" si="56"/>
        <v>82</v>
      </c>
      <c r="G45" s="28"/>
      <c r="I45" s="37"/>
      <c r="J45" s="4" t="s">
        <v>7</v>
      </c>
      <c r="K45" s="9">
        <f>+C45/C46</f>
        <v>0.34210526315789475</v>
      </c>
      <c r="L45" s="9">
        <f t="shared" ref="L45" si="58">+D45/D46</f>
        <v>0.37226277372262773</v>
      </c>
      <c r="M45" s="9">
        <f t="shared" ref="M45" si="59">+E45/E46</f>
        <v>0.13513513513513514</v>
      </c>
      <c r="N45" s="15">
        <f t="shared" ref="N45" si="60">+F45/F46</f>
        <v>0.32800000000000001</v>
      </c>
    </row>
    <row r="46" spans="1:14" x14ac:dyDescent="0.3">
      <c r="A46" s="37"/>
      <c r="B46" s="12" t="s">
        <v>4</v>
      </c>
      <c r="C46" s="14">
        <f>SUM(C43:C45)</f>
        <v>76</v>
      </c>
      <c r="D46" s="14">
        <f t="shared" ref="D46" si="61">SUM(D43:D45)</f>
        <v>137</v>
      </c>
      <c r="E46" s="14">
        <f t="shared" ref="E46" si="62">SUM(E43:E45)</f>
        <v>37</v>
      </c>
      <c r="F46" s="14">
        <f t="shared" si="56"/>
        <v>250</v>
      </c>
      <c r="G46" s="29"/>
      <c r="I46" s="37"/>
      <c r="J46" s="12" t="s">
        <v>4</v>
      </c>
      <c r="K46" s="16">
        <f>SUM(K43:K45)</f>
        <v>1</v>
      </c>
      <c r="L46" s="16">
        <f t="shared" ref="L46" si="63">SUM(L43:L45)</f>
        <v>1</v>
      </c>
      <c r="M46" s="16">
        <f t="shared" ref="M46" si="64">SUM(M43:M45)</f>
        <v>1</v>
      </c>
      <c r="N46" s="16">
        <f t="shared" ref="N46" si="65">SUM(N43:N45)</f>
        <v>1</v>
      </c>
    </row>
    <row r="49" spans="1:14" x14ac:dyDescent="0.3">
      <c r="A49" s="43" t="s">
        <v>0</v>
      </c>
      <c r="B49" s="38" t="s">
        <v>8</v>
      </c>
      <c r="C49" s="40" t="s">
        <v>9</v>
      </c>
      <c r="D49" s="40"/>
      <c r="E49" s="40"/>
      <c r="F49" s="41" t="s">
        <v>4</v>
      </c>
      <c r="G49" s="27"/>
      <c r="I49" s="43" t="s">
        <v>0</v>
      </c>
      <c r="J49" s="38" t="s">
        <v>8</v>
      </c>
      <c r="K49" s="40" t="s">
        <v>9</v>
      </c>
      <c r="L49" s="40"/>
      <c r="M49" s="40"/>
      <c r="N49" s="41" t="s">
        <v>4</v>
      </c>
    </row>
    <row r="50" spans="1:14" x14ac:dyDescent="0.3">
      <c r="A50" s="43"/>
      <c r="B50" s="39"/>
      <c r="C50" s="3" t="s">
        <v>1</v>
      </c>
      <c r="D50" s="3" t="s">
        <v>2</v>
      </c>
      <c r="E50" s="3" t="s">
        <v>3</v>
      </c>
      <c r="F50" s="42"/>
      <c r="G50" s="27"/>
      <c r="I50" s="43"/>
      <c r="J50" s="39"/>
      <c r="K50" s="3" t="s">
        <v>1</v>
      </c>
      <c r="L50" s="3" t="s">
        <v>2</v>
      </c>
      <c r="M50" s="3" t="s">
        <v>3</v>
      </c>
      <c r="N50" s="42"/>
    </row>
    <row r="51" spans="1:14" x14ac:dyDescent="0.3">
      <c r="A51" s="37">
        <v>46170</v>
      </c>
      <c r="B51" s="5" t="s">
        <v>5</v>
      </c>
      <c r="C51" s="7">
        <v>21</v>
      </c>
      <c r="D51" s="7">
        <v>32</v>
      </c>
      <c r="E51" s="7">
        <v>21</v>
      </c>
      <c r="F51" s="13">
        <f>SUM(C51:E51)</f>
        <v>74</v>
      </c>
      <c r="G51" s="28"/>
      <c r="I51" s="37">
        <v>46170</v>
      </c>
      <c r="J51" s="5" t="s">
        <v>5</v>
      </c>
      <c r="K51" s="9">
        <f>+C51/C54</f>
        <v>0.21649484536082475</v>
      </c>
      <c r="L51" s="9">
        <f t="shared" ref="L51" si="66">+D51/D54</f>
        <v>0.31372549019607843</v>
      </c>
      <c r="M51" s="9">
        <f t="shared" ref="M51" si="67">+E51/E54</f>
        <v>0.29577464788732394</v>
      </c>
      <c r="N51" s="15">
        <f>+F51/F54</f>
        <v>0.27407407407407408</v>
      </c>
    </row>
    <row r="52" spans="1:14" x14ac:dyDescent="0.3">
      <c r="A52" s="37"/>
      <c r="B52" s="4" t="s">
        <v>6</v>
      </c>
      <c r="C52" s="7">
        <v>39</v>
      </c>
      <c r="D52" s="7">
        <v>51</v>
      </c>
      <c r="E52" s="7">
        <v>33</v>
      </c>
      <c r="F52" s="13">
        <f t="shared" ref="F52:F54" si="68">SUM(C52:E52)</f>
        <v>123</v>
      </c>
      <c r="G52" s="28"/>
      <c r="I52" s="37"/>
      <c r="J52" s="4" t="s">
        <v>6</v>
      </c>
      <c r="K52" s="9">
        <f>+C52/C54</f>
        <v>0.40206185567010311</v>
      </c>
      <c r="L52" s="9">
        <f t="shared" ref="L52" si="69">+D52/D54</f>
        <v>0.5</v>
      </c>
      <c r="M52" s="9">
        <f>+E52/E54</f>
        <v>0.46478873239436619</v>
      </c>
      <c r="N52" s="15">
        <f>+F52/F54</f>
        <v>0.45555555555555555</v>
      </c>
    </row>
    <row r="53" spans="1:14" x14ac:dyDescent="0.3">
      <c r="A53" s="37"/>
      <c r="B53" s="4" t="s">
        <v>7</v>
      </c>
      <c r="C53" s="7">
        <v>37</v>
      </c>
      <c r="D53" s="7">
        <v>19</v>
      </c>
      <c r="E53" s="7">
        <v>17</v>
      </c>
      <c r="F53" s="13">
        <f t="shared" si="68"/>
        <v>73</v>
      </c>
      <c r="G53" s="28"/>
      <c r="I53" s="37"/>
      <c r="J53" s="4" t="s">
        <v>7</v>
      </c>
      <c r="K53" s="9">
        <f>+C53/C54</f>
        <v>0.38144329896907214</v>
      </c>
      <c r="L53" s="9">
        <f t="shared" ref="L53" si="70">+D53/D54</f>
        <v>0.18627450980392157</v>
      </c>
      <c r="M53" s="9">
        <f t="shared" ref="M53" si="71">+E53/E54</f>
        <v>0.23943661971830985</v>
      </c>
      <c r="N53" s="15">
        <f t="shared" ref="N53" si="72">+F53/F54</f>
        <v>0.27037037037037037</v>
      </c>
    </row>
    <row r="54" spans="1:14" x14ac:dyDescent="0.3">
      <c r="A54" s="37"/>
      <c r="B54" s="12" t="s">
        <v>4</v>
      </c>
      <c r="C54" s="14">
        <f>SUM(C51:C53)</f>
        <v>97</v>
      </c>
      <c r="D54" s="14">
        <f t="shared" ref="D54" si="73">SUM(D51:D53)</f>
        <v>102</v>
      </c>
      <c r="E54" s="14">
        <f t="shared" ref="E54" si="74">SUM(E51:E53)</f>
        <v>71</v>
      </c>
      <c r="F54" s="14">
        <f t="shared" si="68"/>
        <v>270</v>
      </c>
      <c r="G54" s="29"/>
      <c r="I54" s="37"/>
      <c r="J54" s="12" t="s">
        <v>4</v>
      </c>
      <c r="K54" s="16">
        <f>SUM(K51:K53)</f>
        <v>1</v>
      </c>
      <c r="L54" s="16">
        <f t="shared" ref="L54" si="75">SUM(L51:L53)</f>
        <v>1</v>
      </c>
      <c r="M54" s="16">
        <f t="shared" ref="M54" si="76">SUM(M51:M53)</f>
        <v>1</v>
      </c>
      <c r="N54" s="16">
        <f t="shared" ref="N54" si="77">SUM(N51:N53)</f>
        <v>1</v>
      </c>
    </row>
    <row r="57" spans="1:14" x14ac:dyDescent="0.3">
      <c r="A57" s="43" t="s">
        <v>0</v>
      </c>
      <c r="B57" s="38" t="s">
        <v>8</v>
      </c>
      <c r="C57" s="40" t="s">
        <v>9</v>
      </c>
      <c r="D57" s="40"/>
      <c r="E57" s="40"/>
      <c r="F57" s="41" t="s">
        <v>4</v>
      </c>
      <c r="G57" s="27"/>
      <c r="I57" s="43" t="s">
        <v>0</v>
      </c>
      <c r="J57" s="38" t="s">
        <v>8</v>
      </c>
      <c r="K57" s="40" t="s">
        <v>9</v>
      </c>
      <c r="L57" s="40"/>
      <c r="M57" s="40"/>
      <c r="N57" s="41" t="s">
        <v>4</v>
      </c>
    </row>
    <row r="58" spans="1:14" x14ac:dyDescent="0.3">
      <c r="A58" s="43"/>
      <c r="B58" s="39"/>
      <c r="C58" s="3" t="s">
        <v>1</v>
      </c>
      <c r="D58" s="3" t="s">
        <v>2</v>
      </c>
      <c r="E58" s="3" t="s">
        <v>3</v>
      </c>
      <c r="F58" s="42"/>
      <c r="G58" s="27"/>
      <c r="I58" s="43"/>
      <c r="J58" s="39"/>
      <c r="K58" s="3" t="s">
        <v>1</v>
      </c>
      <c r="L58" s="3" t="s">
        <v>2</v>
      </c>
      <c r="M58" s="3" t="s">
        <v>3</v>
      </c>
      <c r="N58" s="42"/>
    </row>
    <row r="59" spans="1:14" x14ac:dyDescent="0.3">
      <c r="A59" s="37">
        <v>46171</v>
      </c>
      <c r="B59" s="5" t="s">
        <v>5</v>
      </c>
      <c r="C59" s="7">
        <v>23</v>
      </c>
      <c r="D59" s="7">
        <v>33</v>
      </c>
      <c r="E59" s="7">
        <v>17</v>
      </c>
      <c r="F59" s="13">
        <f>SUM(C59:E59)</f>
        <v>73</v>
      </c>
      <c r="G59" s="28"/>
      <c r="I59" s="37">
        <v>46171</v>
      </c>
      <c r="J59" s="5" t="s">
        <v>5</v>
      </c>
      <c r="K59" s="9">
        <f>+C59/C62</f>
        <v>0.30666666666666664</v>
      </c>
      <c r="L59" s="9">
        <f t="shared" ref="L59" si="78">+D59/D62</f>
        <v>0.33333333333333331</v>
      </c>
      <c r="M59" s="9">
        <f t="shared" ref="M59" si="79">+E59/E62</f>
        <v>0.26984126984126983</v>
      </c>
      <c r="N59" s="15">
        <f>+F59/F62</f>
        <v>0.30801687763713081</v>
      </c>
    </row>
    <row r="60" spans="1:14" x14ac:dyDescent="0.3">
      <c r="A60" s="37"/>
      <c r="B60" s="4" t="s">
        <v>6</v>
      </c>
      <c r="C60" s="7">
        <v>15</v>
      </c>
      <c r="D60" s="7">
        <v>53</v>
      </c>
      <c r="E60" s="7">
        <v>32</v>
      </c>
      <c r="F60" s="13">
        <f t="shared" ref="F60:F62" si="80">SUM(C60:E60)</f>
        <v>100</v>
      </c>
      <c r="G60" s="28"/>
      <c r="I60" s="37"/>
      <c r="J60" s="4" t="s">
        <v>6</v>
      </c>
      <c r="K60" s="9">
        <f>+C60/C62</f>
        <v>0.2</v>
      </c>
      <c r="L60" s="9">
        <f t="shared" ref="L60" si="81">+D60/D62</f>
        <v>0.53535353535353536</v>
      </c>
      <c r="M60" s="9">
        <f>+E60/E62</f>
        <v>0.50793650793650791</v>
      </c>
      <c r="N60" s="15">
        <f>+F60/F62</f>
        <v>0.4219409282700422</v>
      </c>
    </row>
    <row r="61" spans="1:14" x14ac:dyDescent="0.3">
      <c r="A61" s="37"/>
      <c r="B61" s="4" t="s">
        <v>7</v>
      </c>
      <c r="C61" s="7">
        <v>37</v>
      </c>
      <c r="D61" s="7">
        <v>13</v>
      </c>
      <c r="E61" s="7">
        <v>14</v>
      </c>
      <c r="F61" s="13">
        <f t="shared" si="80"/>
        <v>64</v>
      </c>
      <c r="G61" s="28"/>
      <c r="I61" s="37"/>
      <c r="J61" s="4" t="s">
        <v>7</v>
      </c>
      <c r="K61" s="9">
        <f>+C61/C62</f>
        <v>0.49333333333333335</v>
      </c>
      <c r="L61" s="9">
        <f t="shared" ref="L61" si="82">+D61/D62</f>
        <v>0.13131313131313133</v>
      </c>
      <c r="M61" s="9">
        <f t="shared" ref="M61" si="83">+E61/E62</f>
        <v>0.22222222222222221</v>
      </c>
      <c r="N61" s="15">
        <f t="shared" ref="N61" si="84">+F61/F62</f>
        <v>0.27004219409282698</v>
      </c>
    </row>
    <row r="62" spans="1:14" x14ac:dyDescent="0.3">
      <c r="A62" s="37"/>
      <c r="B62" s="12" t="s">
        <v>4</v>
      </c>
      <c r="C62" s="14">
        <f>SUM(C59:C61)</f>
        <v>75</v>
      </c>
      <c r="D62" s="14">
        <f t="shared" ref="D62" si="85">SUM(D59:D61)</f>
        <v>99</v>
      </c>
      <c r="E62" s="14">
        <f t="shared" ref="E62" si="86">SUM(E59:E61)</f>
        <v>63</v>
      </c>
      <c r="F62" s="14">
        <f t="shared" si="80"/>
        <v>237</v>
      </c>
      <c r="G62" s="29"/>
      <c r="I62" s="37"/>
      <c r="J62" s="12" t="s">
        <v>4</v>
      </c>
      <c r="K62" s="16">
        <f>SUM(K59:K61)</f>
        <v>1</v>
      </c>
      <c r="L62" s="16">
        <f t="shared" ref="L62" si="87">SUM(L59:L61)</f>
        <v>1</v>
      </c>
      <c r="M62" s="16">
        <f t="shared" ref="M62" si="88">SUM(M59:M61)</f>
        <v>0.99999999999999989</v>
      </c>
      <c r="N62" s="16">
        <f t="shared" ref="N62" si="89">SUM(N59:N61)</f>
        <v>1</v>
      </c>
    </row>
    <row r="65" spans="1:14" x14ac:dyDescent="0.3">
      <c r="A65" s="43" t="s">
        <v>0</v>
      </c>
      <c r="B65" s="38" t="s">
        <v>8</v>
      </c>
      <c r="C65" s="40" t="s">
        <v>9</v>
      </c>
      <c r="D65" s="40"/>
      <c r="E65" s="40"/>
      <c r="F65" s="41" t="s">
        <v>4</v>
      </c>
      <c r="G65" s="27"/>
      <c r="I65" s="43" t="s">
        <v>0</v>
      </c>
      <c r="J65" s="38" t="s">
        <v>8</v>
      </c>
      <c r="K65" s="40" t="s">
        <v>9</v>
      </c>
      <c r="L65" s="40"/>
      <c r="M65" s="40"/>
      <c r="N65" s="41" t="s">
        <v>4</v>
      </c>
    </row>
    <row r="66" spans="1:14" x14ac:dyDescent="0.3">
      <c r="A66" s="43"/>
      <c r="B66" s="39"/>
      <c r="C66" s="3" t="s">
        <v>1</v>
      </c>
      <c r="D66" s="3" t="s">
        <v>2</v>
      </c>
      <c r="E66" s="3" t="s">
        <v>3</v>
      </c>
      <c r="F66" s="42"/>
      <c r="G66" s="27"/>
      <c r="I66" s="43"/>
      <c r="J66" s="39"/>
      <c r="K66" s="3" t="s">
        <v>1</v>
      </c>
      <c r="L66" s="3" t="s">
        <v>2</v>
      </c>
      <c r="M66" s="3" t="s">
        <v>3</v>
      </c>
      <c r="N66" s="42"/>
    </row>
    <row r="67" spans="1:14" x14ac:dyDescent="0.3">
      <c r="A67" s="37">
        <v>46172</v>
      </c>
      <c r="B67" s="5" t="s">
        <v>5</v>
      </c>
      <c r="C67" s="7"/>
      <c r="D67" s="7">
        <v>10</v>
      </c>
      <c r="E67" s="7">
        <v>16</v>
      </c>
      <c r="F67" s="13">
        <f>SUM(C67:E67)</f>
        <v>26</v>
      </c>
      <c r="G67" s="28"/>
      <c r="I67" s="37">
        <v>46172</v>
      </c>
      <c r="J67" s="5" t="s">
        <v>5</v>
      </c>
      <c r="K67" s="9"/>
      <c r="L67" s="9">
        <f t="shared" ref="L67" si="90">+D67/D70</f>
        <v>0.24390243902439024</v>
      </c>
      <c r="M67" s="9">
        <f t="shared" ref="M67" si="91">+E67/E70</f>
        <v>0.34782608695652173</v>
      </c>
      <c r="N67" s="15">
        <f>+F67/F70</f>
        <v>0.2988505747126437</v>
      </c>
    </row>
    <row r="68" spans="1:14" x14ac:dyDescent="0.3">
      <c r="A68" s="37"/>
      <c r="B68" s="4" t="s">
        <v>6</v>
      </c>
      <c r="C68" s="7"/>
      <c r="D68" s="7">
        <v>26</v>
      </c>
      <c r="E68" s="7">
        <v>11</v>
      </c>
      <c r="F68" s="13">
        <f t="shared" ref="F68:F70" si="92">SUM(C68:E68)</f>
        <v>37</v>
      </c>
      <c r="G68" s="28"/>
      <c r="I68" s="37"/>
      <c r="J68" s="4" t="s">
        <v>6</v>
      </c>
      <c r="K68" s="9"/>
      <c r="L68" s="9">
        <f t="shared" ref="L68" si="93">+D68/D70</f>
        <v>0.63414634146341464</v>
      </c>
      <c r="M68" s="9">
        <f>+E68/E70</f>
        <v>0.2391304347826087</v>
      </c>
      <c r="N68" s="15">
        <f>+F68/F70</f>
        <v>0.42528735632183906</v>
      </c>
    </row>
    <row r="69" spans="1:14" x14ac:dyDescent="0.3">
      <c r="A69" s="37"/>
      <c r="B69" s="4" t="s">
        <v>7</v>
      </c>
      <c r="C69" s="7"/>
      <c r="D69" s="7">
        <v>5</v>
      </c>
      <c r="E69" s="7">
        <v>19</v>
      </c>
      <c r="F69" s="13">
        <f t="shared" si="92"/>
        <v>24</v>
      </c>
      <c r="G69" s="28"/>
      <c r="I69" s="37"/>
      <c r="J69" s="4" t="s">
        <v>7</v>
      </c>
      <c r="K69" s="9"/>
      <c r="L69" s="9">
        <f t="shared" ref="L69" si="94">+D69/D70</f>
        <v>0.12195121951219512</v>
      </c>
      <c r="M69" s="9">
        <f t="shared" ref="M69" si="95">+E69/E70</f>
        <v>0.41304347826086957</v>
      </c>
      <c r="N69" s="15">
        <f t="shared" ref="N69" si="96">+F69/F70</f>
        <v>0.27586206896551724</v>
      </c>
    </row>
    <row r="70" spans="1:14" x14ac:dyDescent="0.3">
      <c r="A70" s="37"/>
      <c r="B70" s="12" t="s">
        <v>4</v>
      </c>
      <c r="C70" s="14">
        <f>SUM(C67:C69)</f>
        <v>0</v>
      </c>
      <c r="D70" s="14">
        <f t="shared" ref="D70" si="97">SUM(D67:D69)</f>
        <v>41</v>
      </c>
      <c r="E70" s="14">
        <f t="shared" ref="E70" si="98">SUM(E67:E69)</f>
        <v>46</v>
      </c>
      <c r="F70" s="14">
        <f t="shared" si="92"/>
        <v>87</v>
      </c>
      <c r="G70" s="29"/>
      <c r="I70" s="37"/>
      <c r="J70" s="12" t="s">
        <v>4</v>
      </c>
      <c r="K70" s="16">
        <f>SUM(K67:K69)</f>
        <v>0</v>
      </c>
      <c r="L70" s="16">
        <f t="shared" ref="L70" si="99">SUM(L67:L69)</f>
        <v>1</v>
      </c>
      <c r="M70" s="16">
        <f t="shared" ref="M70" si="100">SUM(M67:M69)</f>
        <v>1</v>
      </c>
      <c r="N70" s="16">
        <f t="shared" ref="N70" si="101">SUM(N67:N69)</f>
        <v>1</v>
      </c>
    </row>
    <row r="74" spans="1:14" x14ac:dyDescent="0.3">
      <c r="A74" s="48" t="s">
        <v>13</v>
      </c>
      <c r="B74" s="48"/>
      <c r="C74" s="48"/>
      <c r="D74" s="48"/>
      <c r="E74" s="48"/>
      <c r="F74" s="48"/>
      <c r="I74"/>
    </row>
    <row r="75" spans="1:14" x14ac:dyDescent="0.3">
      <c r="A75"/>
      <c r="B75"/>
      <c r="I75"/>
    </row>
    <row r="76" spans="1:14" x14ac:dyDescent="0.3">
      <c r="A76" s="43" t="s">
        <v>0</v>
      </c>
      <c r="B76" s="38" t="s">
        <v>8</v>
      </c>
      <c r="C76" s="40" t="s">
        <v>9</v>
      </c>
      <c r="D76" s="40"/>
      <c r="E76" s="40"/>
      <c r="F76" s="41" t="s">
        <v>4</v>
      </c>
      <c r="G76" s="31"/>
      <c r="I76" s="43" t="s">
        <v>0</v>
      </c>
      <c r="J76" s="38" t="s">
        <v>8</v>
      </c>
      <c r="K76" s="40" t="s">
        <v>9</v>
      </c>
      <c r="L76" s="40"/>
      <c r="M76" s="40"/>
      <c r="N76" s="41" t="s">
        <v>4</v>
      </c>
    </row>
    <row r="77" spans="1:14" x14ac:dyDescent="0.3">
      <c r="A77" s="43"/>
      <c r="B77" s="39"/>
      <c r="C77" s="8" t="s">
        <v>1</v>
      </c>
      <c r="D77" s="8" t="s">
        <v>2</v>
      </c>
      <c r="E77" s="8" t="s">
        <v>3</v>
      </c>
      <c r="F77" s="42"/>
      <c r="G77" s="31"/>
      <c r="I77" s="43"/>
      <c r="J77" s="39"/>
      <c r="K77" s="8" t="s">
        <v>1</v>
      </c>
      <c r="L77" s="8" t="s">
        <v>2</v>
      </c>
      <c r="M77" s="8" t="s">
        <v>3</v>
      </c>
      <c r="N77" s="42"/>
    </row>
    <row r="78" spans="1:14" x14ac:dyDescent="0.3">
      <c r="A78" s="47" t="s">
        <v>13</v>
      </c>
      <c r="B78" s="33" t="s">
        <v>5</v>
      </c>
      <c r="C78" s="34">
        <f>+C3+C11+C19+C27+C35+C43+C51+C59+C67</f>
        <v>168</v>
      </c>
      <c r="D78" s="34">
        <f>+D3+D11+D19+D27+D35+D43+D51+D59+D67</f>
        <v>241</v>
      </c>
      <c r="E78" s="34">
        <f t="shared" ref="E78" si="102">+E3+E11+E19+E27+E35+E43+E51+E59+E67</f>
        <v>160</v>
      </c>
      <c r="F78" s="35">
        <f>SUM(C78:E78)</f>
        <v>569</v>
      </c>
      <c r="G78" s="1"/>
      <c r="I78" s="37" t="s">
        <v>13</v>
      </c>
      <c r="J78" s="5" t="s">
        <v>5</v>
      </c>
      <c r="K78" s="9">
        <f>+C78/C81</f>
        <v>0.31878557874762808</v>
      </c>
      <c r="L78" s="9">
        <f t="shared" ref="L78:M78" si="103">+D78/D81</f>
        <v>0.31217616580310881</v>
      </c>
      <c r="M78" s="9">
        <f t="shared" si="103"/>
        <v>0.33970276008492567</v>
      </c>
      <c r="N78" s="15">
        <f>+F78/F81</f>
        <v>0.32146892655367232</v>
      </c>
    </row>
    <row r="79" spans="1:14" x14ac:dyDescent="0.3">
      <c r="A79" s="47"/>
      <c r="B79" s="4" t="s">
        <v>6</v>
      </c>
      <c r="C79" s="7">
        <f t="shared" ref="C79:E80" si="104">+C4+C12+C20+C28+C36+C44+C52+C60+C68</f>
        <v>175</v>
      </c>
      <c r="D79" s="7">
        <f t="shared" si="104"/>
        <v>329</v>
      </c>
      <c r="E79" s="7">
        <f t="shared" si="104"/>
        <v>193</v>
      </c>
      <c r="F79" s="13">
        <f t="shared" ref="F79:F81" si="105">SUM(C79:E79)</f>
        <v>697</v>
      </c>
      <c r="G79" s="1"/>
      <c r="I79" s="37"/>
      <c r="J79" s="4" t="s">
        <v>6</v>
      </c>
      <c r="K79" s="9">
        <f>+C79/C81</f>
        <v>0.33206831119544594</v>
      </c>
      <c r="L79" s="9">
        <f t="shared" ref="L79" si="106">+D79/D81</f>
        <v>0.42616580310880831</v>
      </c>
      <c r="M79" s="9">
        <f>+E79/E81</f>
        <v>0.40976645435244163</v>
      </c>
      <c r="N79" s="15">
        <f>+F79/F81</f>
        <v>0.39378531073446327</v>
      </c>
    </row>
    <row r="80" spans="1:14" x14ac:dyDescent="0.3">
      <c r="A80" s="47"/>
      <c r="B80" s="4" t="s">
        <v>7</v>
      </c>
      <c r="C80" s="7">
        <f t="shared" si="104"/>
        <v>184</v>
      </c>
      <c r="D80" s="7">
        <f t="shared" si="104"/>
        <v>202</v>
      </c>
      <c r="E80" s="7">
        <f t="shared" si="104"/>
        <v>118</v>
      </c>
      <c r="F80" s="13">
        <f t="shared" si="105"/>
        <v>504</v>
      </c>
      <c r="G80" s="1"/>
      <c r="I80" s="37"/>
      <c r="J80" s="4" t="s">
        <v>7</v>
      </c>
      <c r="K80" s="9">
        <f>+C80/C81</f>
        <v>0.34914611005692597</v>
      </c>
      <c r="L80" s="9">
        <f t="shared" ref="L80:N80" si="107">+D80/D81</f>
        <v>0.26165803108808289</v>
      </c>
      <c r="M80" s="9">
        <f t="shared" si="107"/>
        <v>0.2505307855626327</v>
      </c>
      <c r="N80" s="15">
        <f t="shared" si="107"/>
        <v>0.28474576271186441</v>
      </c>
    </row>
    <row r="81" spans="1:14" x14ac:dyDescent="0.3">
      <c r="A81" s="47"/>
      <c r="B81" s="12" t="s">
        <v>4</v>
      </c>
      <c r="C81" s="14">
        <f>SUM(C78:C80)</f>
        <v>527</v>
      </c>
      <c r="D81" s="14">
        <f t="shared" ref="D81:E81" si="108">SUM(D78:D80)</f>
        <v>772</v>
      </c>
      <c r="E81" s="14">
        <f t="shared" si="108"/>
        <v>471</v>
      </c>
      <c r="F81" s="14">
        <f t="shared" si="105"/>
        <v>1770</v>
      </c>
      <c r="G81" s="32"/>
      <c r="I81" s="37"/>
      <c r="J81" s="12" t="s">
        <v>4</v>
      </c>
      <c r="K81" s="16">
        <f>SUM(K78:K80)</f>
        <v>1</v>
      </c>
      <c r="L81" s="16">
        <f t="shared" ref="L81:N81" si="109">SUM(L78:L80)</f>
        <v>1</v>
      </c>
      <c r="M81" s="16">
        <f t="shared" si="109"/>
        <v>1</v>
      </c>
      <c r="N81" s="16">
        <f t="shared" si="109"/>
        <v>1</v>
      </c>
    </row>
  </sheetData>
  <mergeCells count="113">
    <mergeCell ref="A78:A81"/>
    <mergeCell ref="I78:I81"/>
    <mergeCell ref="A74:F74"/>
    <mergeCell ref="A76:A77"/>
    <mergeCell ref="B76:B77"/>
    <mergeCell ref="C76:E76"/>
    <mergeCell ref="F76:F77"/>
    <mergeCell ref="I76:I77"/>
    <mergeCell ref="J76:J77"/>
    <mergeCell ref="K76:M76"/>
    <mergeCell ref="N76:N77"/>
    <mergeCell ref="K1:M1"/>
    <mergeCell ref="I3:I6"/>
    <mergeCell ref="Q1:Q2"/>
    <mergeCell ref="R1:R2"/>
    <mergeCell ref="S1:U1"/>
    <mergeCell ref="Q3:Q6"/>
    <mergeCell ref="N1:N2"/>
    <mergeCell ref="R9:R10"/>
    <mergeCell ref="S9:U9"/>
    <mergeCell ref="N17:N18"/>
    <mergeCell ref="J41:J42"/>
    <mergeCell ref="K41:M41"/>
    <mergeCell ref="N41:N42"/>
    <mergeCell ref="N49:N50"/>
    <mergeCell ref="N65:N66"/>
    <mergeCell ref="C1:E1"/>
    <mergeCell ref="A3:A6"/>
    <mergeCell ref="A1:A2"/>
    <mergeCell ref="B1:B2"/>
    <mergeCell ref="I1:I2"/>
    <mergeCell ref="J1:J2"/>
    <mergeCell ref="F1:F2"/>
    <mergeCell ref="K9:M9"/>
    <mergeCell ref="Q9:Q10"/>
    <mergeCell ref="A11:A14"/>
    <mergeCell ref="I11:I14"/>
    <mergeCell ref="Q11:Q14"/>
    <mergeCell ref="F9:F10"/>
    <mergeCell ref="N9:N10"/>
    <mergeCell ref="A9:A10"/>
    <mergeCell ref="B9:B10"/>
    <mergeCell ref="C9:E9"/>
    <mergeCell ref="I9:I10"/>
    <mergeCell ref="J9:J10"/>
    <mergeCell ref="A19:A22"/>
    <mergeCell ref="I19:I22"/>
    <mergeCell ref="A25:A26"/>
    <mergeCell ref="B25:B26"/>
    <mergeCell ref="C25:E25"/>
    <mergeCell ref="F25:F26"/>
    <mergeCell ref="I25:I26"/>
    <mergeCell ref="J25:J26"/>
    <mergeCell ref="A17:A18"/>
    <mergeCell ref="B17:B18"/>
    <mergeCell ref="C17:E17"/>
    <mergeCell ref="F17:F18"/>
    <mergeCell ref="I17:I18"/>
    <mergeCell ref="J17:J18"/>
    <mergeCell ref="A35:A38"/>
    <mergeCell ref="I35:I38"/>
    <mergeCell ref="A41:A42"/>
    <mergeCell ref="B41:B42"/>
    <mergeCell ref="C41:E41"/>
    <mergeCell ref="F41:F42"/>
    <mergeCell ref="I41:I42"/>
    <mergeCell ref="AB1:AD1"/>
    <mergeCell ref="Z3:Z6"/>
    <mergeCell ref="A33:A34"/>
    <mergeCell ref="B33:B34"/>
    <mergeCell ref="C33:E33"/>
    <mergeCell ref="F33:F34"/>
    <mergeCell ref="I33:I34"/>
    <mergeCell ref="J33:J34"/>
    <mergeCell ref="K33:M33"/>
    <mergeCell ref="N33:N34"/>
    <mergeCell ref="K25:M25"/>
    <mergeCell ref="N25:N26"/>
    <mergeCell ref="A27:A30"/>
    <mergeCell ref="I27:I30"/>
    <mergeCell ref="Z1:Z2"/>
    <mergeCell ref="AA1:AA2"/>
    <mergeCell ref="K17:M17"/>
    <mergeCell ref="A43:A46"/>
    <mergeCell ref="I43:I46"/>
    <mergeCell ref="A49:A50"/>
    <mergeCell ref="B49:B50"/>
    <mergeCell ref="C49:E49"/>
    <mergeCell ref="F49:F50"/>
    <mergeCell ref="I49:I50"/>
    <mergeCell ref="J49:J50"/>
    <mergeCell ref="K49:M49"/>
    <mergeCell ref="A51:A54"/>
    <mergeCell ref="I51:I54"/>
    <mergeCell ref="A57:A58"/>
    <mergeCell ref="B57:B58"/>
    <mergeCell ref="C57:E57"/>
    <mergeCell ref="F57:F58"/>
    <mergeCell ref="I57:I58"/>
    <mergeCell ref="J65:J66"/>
    <mergeCell ref="K65:M65"/>
    <mergeCell ref="A67:A70"/>
    <mergeCell ref="I67:I70"/>
    <mergeCell ref="J57:J58"/>
    <mergeCell ref="K57:M57"/>
    <mergeCell ref="N57:N58"/>
    <mergeCell ref="A59:A62"/>
    <mergeCell ref="I59:I62"/>
    <mergeCell ref="A65:A66"/>
    <mergeCell ref="B65:B66"/>
    <mergeCell ref="C65:E65"/>
    <mergeCell ref="F65:F66"/>
    <mergeCell ref="I65:I6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3A45A-8EBC-4E9F-8050-DF36C2D16141}">
  <dimension ref="A1:R102"/>
  <sheetViews>
    <sheetView tabSelected="1" topLeftCell="A20" workbookViewId="0">
      <selection activeCell="K101" sqref="K101"/>
    </sheetView>
  </sheetViews>
  <sheetFormatPr baseColWidth="10" defaultRowHeight="14.4" x14ac:dyDescent="0.3"/>
  <cols>
    <col min="1" max="1" width="13.88671875" style="1" customWidth="1"/>
    <col min="2" max="2" width="17.33203125" style="2" customWidth="1"/>
    <col min="8" max="8" width="4.6640625" customWidth="1"/>
    <col min="9" max="9" width="13.88671875" style="1" customWidth="1"/>
    <col min="10" max="10" width="14.5546875" customWidth="1"/>
  </cols>
  <sheetData>
    <row r="1" spans="1:18" x14ac:dyDescent="0.3">
      <c r="A1" s="43" t="s">
        <v>0</v>
      </c>
      <c r="B1" s="38" t="s">
        <v>8</v>
      </c>
      <c r="C1" s="40" t="s">
        <v>9</v>
      </c>
      <c r="D1" s="40"/>
      <c r="E1" s="40"/>
      <c r="F1" s="41" t="s">
        <v>4</v>
      </c>
      <c r="G1" s="31"/>
      <c r="I1" s="43" t="s">
        <v>0</v>
      </c>
      <c r="J1" s="38" t="s">
        <v>8</v>
      </c>
      <c r="K1" s="40" t="s">
        <v>9</v>
      </c>
      <c r="L1" s="40"/>
      <c r="M1" s="40"/>
      <c r="N1" s="41" t="s">
        <v>4</v>
      </c>
      <c r="Q1" s="19"/>
      <c r="R1" s="19"/>
    </row>
    <row r="2" spans="1:18" x14ac:dyDescent="0.3">
      <c r="A2" s="43"/>
      <c r="B2" s="39"/>
      <c r="C2" s="8" t="s">
        <v>1</v>
      </c>
      <c r="D2" s="8" t="s">
        <v>2</v>
      </c>
      <c r="E2" s="8" t="s">
        <v>3</v>
      </c>
      <c r="F2" s="42"/>
      <c r="G2" s="31"/>
      <c r="I2" s="43"/>
      <c r="J2" s="39"/>
      <c r="K2" s="8" t="s">
        <v>1</v>
      </c>
      <c r="L2" s="8" t="s">
        <v>2</v>
      </c>
      <c r="M2" s="8" t="s">
        <v>3</v>
      </c>
      <c r="N2" s="42"/>
      <c r="R2" s="20"/>
    </row>
    <row r="3" spans="1:18" x14ac:dyDescent="0.3">
      <c r="A3" s="37">
        <v>46174</v>
      </c>
      <c r="B3" s="5" t="s">
        <v>5</v>
      </c>
      <c r="C3" s="7">
        <v>31</v>
      </c>
      <c r="D3" s="7">
        <v>15</v>
      </c>
      <c r="E3" s="7">
        <v>15</v>
      </c>
      <c r="F3" s="13">
        <f>SUM(C3:E3)</f>
        <v>61</v>
      </c>
      <c r="G3" s="1"/>
      <c r="I3" s="37"/>
      <c r="J3" s="5" t="s">
        <v>5</v>
      </c>
      <c r="K3" s="9">
        <f>+C3/C6</f>
        <v>0.22463768115942029</v>
      </c>
      <c r="L3" s="9">
        <f>+D3/D6</f>
        <v>0.30612244897959184</v>
      </c>
      <c r="M3" s="9">
        <f>+E3/E6</f>
        <v>0.25423728813559321</v>
      </c>
      <c r="N3" s="15">
        <f>+F3/F6</f>
        <v>0.24796747967479674</v>
      </c>
      <c r="Q3" s="21"/>
      <c r="R3" s="24"/>
    </row>
    <row r="4" spans="1:18" x14ac:dyDescent="0.3">
      <c r="A4" s="37"/>
      <c r="B4" s="4" t="s">
        <v>6</v>
      </c>
      <c r="C4" s="7">
        <v>40</v>
      </c>
      <c r="D4" s="7">
        <v>32</v>
      </c>
      <c r="E4" s="7">
        <v>27</v>
      </c>
      <c r="F4" s="13">
        <f t="shared" ref="F4:F6" si="0">SUM(C4:E4)</f>
        <v>99</v>
      </c>
      <c r="G4" s="1"/>
      <c r="I4" s="37"/>
      <c r="J4" s="4" t="s">
        <v>6</v>
      </c>
      <c r="K4" s="9">
        <f>+C4/C6</f>
        <v>0.28985507246376813</v>
      </c>
      <c r="L4" s="9">
        <f>+D4/D6</f>
        <v>0.65306122448979587</v>
      </c>
      <c r="M4" s="9">
        <f>+E4/E6</f>
        <v>0.4576271186440678</v>
      </c>
      <c r="N4" s="15">
        <f>+F4/F6</f>
        <v>0.40243902439024393</v>
      </c>
      <c r="Q4" s="21"/>
      <c r="R4" s="24"/>
    </row>
    <row r="5" spans="1:18" x14ac:dyDescent="0.3">
      <c r="A5" s="37"/>
      <c r="B5" s="4" t="s">
        <v>7</v>
      </c>
      <c r="C5" s="7">
        <v>67</v>
      </c>
      <c r="D5" s="7">
        <v>2</v>
      </c>
      <c r="E5" s="7">
        <v>17</v>
      </c>
      <c r="F5" s="13">
        <f t="shared" si="0"/>
        <v>86</v>
      </c>
      <c r="G5" s="1"/>
      <c r="I5" s="37"/>
      <c r="J5" s="4" t="s">
        <v>7</v>
      </c>
      <c r="K5" s="9">
        <f>+C5/C6</f>
        <v>0.48550724637681159</v>
      </c>
      <c r="L5" s="9">
        <f>+D5/D6</f>
        <v>4.0816326530612242E-2</v>
      </c>
      <c r="M5" s="9">
        <f>+E5/E6</f>
        <v>0.28813559322033899</v>
      </c>
      <c r="N5" s="15">
        <f>+F5/F6</f>
        <v>0.34959349593495936</v>
      </c>
      <c r="Q5" s="21"/>
      <c r="R5" s="24"/>
    </row>
    <row r="6" spans="1:18" x14ac:dyDescent="0.3">
      <c r="A6" s="37"/>
      <c r="B6" s="12" t="s">
        <v>4</v>
      </c>
      <c r="C6" s="14">
        <f>SUM(C3:C5)</f>
        <v>138</v>
      </c>
      <c r="D6" s="14">
        <f t="shared" ref="D6:E6" si="1">SUM(D3:D5)</f>
        <v>49</v>
      </c>
      <c r="E6" s="14">
        <f t="shared" si="1"/>
        <v>59</v>
      </c>
      <c r="F6" s="14">
        <f t="shared" si="0"/>
        <v>246</v>
      </c>
      <c r="G6" s="32"/>
      <c r="I6" s="37"/>
      <c r="J6" s="12" t="s">
        <v>4</v>
      </c>
      <c r="K6" s="16">
        <f>SUM(K3:K5)</f>
        <v>1</v>
      </c>
      <c r="L6" s="16">
        <f t="shared" ref="L6:N6" si="2">SUM(L3:L5)</f>
        <v>1</v>
      </c>
      <c r="M6" s="16">
        <f t="shared" si="2"/>
        <v>1</v>
      </c>
      <c r="N6" s="16">
        <f t="shared" si="2"/>
        <v>1</v>
      </c>
      <c r="Q6" s="21"/>
      <c r="R6" s="24"/>
    </row>
    <row r="9" spans="1:18" x14ac:dyDescent="0.3">
      <c r="A9" s="43" t="s">
        <v>0</v>
      </c>
      <c r="B9" s="38" t="s">
        <v>8</v>
      </c>
      <c r="C9" s="40" t="s">
        <v>9</v>
      </c>
      <c r="D9" s="40"/>
      <c r="E9" s="40"/>
      <c r="F9" s="41" t="s">
        <v>4</v>
      </c>
      <c r="G9" s="31"/>
      <c r="I9" s="43" t="s">
        <v>0</v>
      </c>
      <c r="J9" s="38" t="s">
        <v>8</v>
      </c>
      <c r="K9" s="40" t="s">
        <v>9</v>
      </c>
      <c r="L9" s="40"/>
      <c r="M9" s="40"/>
      <c r="N9" s="41" t="s">
        <v>4</v>
      </c>
      <c r="Q9" s="19"/>
      <c r="R9" s="19"/>
    </row>
    <row r="10" spans="1:18" x14ac:dyDescent="0.3">
      <c r="A10" s="43"/>
      <c r="B10" s="39"/>
      <c r="C10" s="8" t="s">
        <v>1</v>
      </c>
      <c r="D10" s="8" t="s">
        <v>2</v>
      </c>
      <c r="E10" s="8" t="s">
        <v>3</v>
      </c>
      <c r="F10" s="42"/>
      <c r="G10" s="31"/>
      <c r="I10" s="43"/>
      <c r="J10" s="39"/>
      <c r="K10" s="8" t="s">
        <v>1</v>
      </c>
      <c r="L10" s="8" t="s">
        <v>2</v>
      </c>
      <c r="M10" s="8" t="s">
        <v>3</v>
      </c>
      <c r="N10" s="42"/>
      <c r="Q10" s="20"/>
      <c r="R10" s="20"/>
    </row>
    <row r="11" spans="1:18" x14ac:dyDescent="0.3">
      <c r="A11" s="37">
        <v>44714</v>
      </c>
      <c r="B11" s="5" t="s">
        <v>5</v>
      </c>
      <c r="C11" s="7">
        <v>53</v>
      </c>
      <c r="D11" s="7">
        <v>44</v>
      </c>
      <c r="E11" s="7">
        <v>25</v>
      </c>
      <c r="F11" s="13">
        <f>SUM(C11:E11)</f>
        <v>122</v>
      </c>
      <c r="G11" s="1"/>
      <c r="I11" s="37"/>
      <c r="J11" s="5" t="s">
        <v>5</v>
      </c>
      <c r="K11" s="9">
        <f>+C11/C14</f>
        <v>0.35570469798657717</v>
      </c>
      <c r="L11" s="9">
        <f t="shared" ref="L11:M11" si="3">+D11/D14</f>
        <v>0.29931972789115646</v>
      </c>
      <c r="M11" s="9">
        <f t="shared" si="3"/>
        <v>0.28735632183908044</v>
      </c>
      <c r="N11" s="15">
        <f>+F11/F14</f>
        <v>0.31853785900783288</v>
      </c>
      <c r="Q11" s="22"/>
      <c r="R11" s="22"/>
    </row>
    <row r="12" spans="1:18" x14ac:dyDescent="0.3">
      <c r="A12" s="37"/>
      <c r="B12" s="4" t="s">
        <v>6</v>
      </c>
      <c r="C12" s="7">
        <v>53</v>
      </c>
      <c r="D12" s="7">
        <v>70</v>
      </c>
      <c r="E12" s="7">
        <v>40</v>
      </c>
      <c r="F12" s="13">
        <f t="shared" ref="F12" si="4">SUM(C12:E12)</f>
        <v>163</v>
      </c>
      <c r="G12" s="1"/>
      <c r="I12" s="37"/>
      <c r="J12" s="4" t="s">
        <v>6</v>
      </c>
      <c r="K12" s="9">
        <f>+C12/C14</f>
        <v>0.35570469798657717</v>
      </c>
      <c r="L12" s="9">
        <f t="shared" ref="L12" si="5">+D12/D14</f>
        <v>0.47619047619047616</v>
      </c>
      <c r="M12" s="9">
        <f>+E12/E14</f>
        <v>0.45977011494252873</v>
      </c>
      <c r="N12" s="15">
        <f>+F12/F14</f>
        <v>0.4255874673629243</v>
      </c>
      <c r="Q12" s="22"/>
      <c r="R12" s="22"/>
    </row>
    <row r="13" spans="1:18" x14ac:dyDescent="0.3">
      <c r="A13" s="37"/>
      <c r="B13" s="4" t="s">
        <v>7</v>
      </c>
      <c r="C13" s="7">
        <v>43</v>
      </c>
      <c r="D13" s="7">
        <v>33</v>
      </c>
      <c r="E13" s="7">
        <v>22</v>
      </c>
      <c r="F13" s="13">
        <f>SUM(C13:E13)</f>
        <v>98</v>
      </c>
      <c r="G13" s="1"/>
      <c r="I13" s="37"/>
      <c r="J13" s="4" t="s">
        <v>7</v>
      </c>
      <c r="K13" s="9">
        <f>+C13/C14</f>
        <v>0.28859060402684567</v>
      </c>
      <c r="L13" s="9">
        <f t="shared" ref="L13:N13" si="6">+D13/D14</f>
        <v>0.22448979591836735</v>
      </c>
      <c r="M13" s="9">
        <f t="shared" si="6"/>
        <v>0.25287356321839083</v>
      </c>
      <c r="N13" s="15">
        <f t="shared" si="6"/>
        <v>0.25587467362924282</v>
      </c>
      <c r="Q13" s="22"/>
      <c r="R13" s="22"/>
    </row>
    <row r="14" spans="1:18" x14ac:dyDescent="0.3">
      <c r="A14" s="37"/>
      <c r="B14" s="12" t="s">
        <v>4</v>
      </c>
      <c r="C14" s="14">
        <f>SUM(C11:C13)</f>
        <v>149</v>
      </c>
      <c r="D14" s="14">
        <f>SUM(D11:D13)</f>
        <v>147</v>
      </c>
      <c r="E14" s="14">
        <f>SUM(E11:E13)</f>
        <v>87</v>
      </c>
      <c r="F14" s="14">
        <f>SUM(C14:E14)</f>
        <v>383</v>
      </c>
      <c r="G14" s="32"/>
      <c r="I14" s="37"/>
      <c r="J14" s="12" t="s">
        <v>4</v>
      </c>
      <c r="K14" s="16">
        <f>SUM(K11:K13)</f>
        <v>1</v>
      </c>
      <c r="L14" s="16">
        <f t="shared" ref="L14:N14" si="7">SUM(L11:L13)</f>
        <v>1</v>
      </c>
      <c r="M14" s="16">
        <f t="shared" si="7"/>
        <v>1</v>
      </c>
      <c r="N14" s="16">
        <f t="shared" si="7"/>
        <v>1</v>
      </c>
      <c r="Q14" s="23"/>
      <c r="R14" s="23"/>
    </row>
    <row r="17" spans="1:14" x14ac:dyDescent="0.3">
      <c r="A17" s="43" t="s">
        <v>0</v>
      </c>
      <c r="B17" s="38" t="s">
        <v>8</v>
      </c>
      <c r="C17" s="40" t="s">
        <v>9</v>
      </c>
      <c r="D17" s="40"/>
      <c r="E17" s="40"/>
      <c r="F17" s="41" t="s">
        <v>4</v>
      </c>
      <c r="G17" s="31"/>
      <c r="I17" s="43" t="s">
        <v>0</v>
      </c>
      <c r="J17" s="38" t="s">
        <v>8</v>
      </c>
      <c r="K17" s="40" t="s">
        <v>9</v>
      </c>
      <c r="L17" s="40"/>
      <c r="M17" s="40"/>
      <c r="N17" s="41" t="s">
        <v>4</v>
      </c>
    </row>
    <row r="18" spans="1:14" x14ac:dyDescent="0.3">
      <c r="A18" s="43"/>
      <c r="B18" s="39"/>
      <c r="C18" s="8" t="s">
        <v>1</v>
      </c>
      <c r="D18" s="8" t="s">
        <v>2</v>
      </c>
      <c r="E18" s="8" t="s">
        <v>3</v>
      </c>
      <c r="F18" s="42"/>
      <c r="G18" s="31"/>
      <c r="I18" s="43"/>
      <c r="J18" s="39"/>
      <c r="K18" s="8" t="s">
        <v>1</v>
      </c>
      <c r="L18" s="8" t="s">
        <v>2</v>
      </c>
      <c r="M18" s="8" t="s">
        <v>3</v>
      </c>
      <c r="N18" s="42"/>
    </row>
    <row r="19" spans="1:14" x14ac:dyDescent="0.3">
      <c r="A19" s="37">
        <v>46176</v>
      </c>
      <c r="B19" s="5" t="s">
        <v>5</v>
      </c>
      <c r="C19" s="7">
        <v>46</v>
      </c>
      <c r="D19" s="7">
        <v>51</v>
      </c>
      <c r="E19" s="7">
        <v>27</v>
      </c>
      <c r="F19" s="13">
        <f>SUM(C19:E19)</f>
        <v>124</v>
      </c>
      <c r="G19" s="1"/>
      <c r="I19" s="37"/>
      <c r="J19" s="5" t="s">
        <v>5</v>
      </c>
      <c r="K19" s="9">
        <f>+C19/C22</f>
        <v>0.35658914728682173</v>
      </c>
      <c r="L19" s="9">
        <f>+D19/D22</f>
        <v>0.34459459459459457</v>
      </c>
      <c r="M19" s="9">
        <f>+E19/E22</f>
        <v>0.34615384615384615</v>
      </c>
      <c r="N19" s="15">
        <f>+F19/F22</f>
        <v>0.3492957746478873</v>
      </c>
    </row>
    <row r="20" spans="1:14" x14ac:dyDescent="0.3">
      <c r="A20" s="37"/>
      <c r="B20" s="4" t="s">
        <v>6</v>
      </c>
      <c r="C20" s="7">
        <v>43</v>
      </c>
      <c r="D20" s="7">
        <v>62</v>
      </c>
      <c r="E20" s="7">
        <v>25</v>
      </c>
      <c r="F20" s="13">
        <f t="shared" ref="F20:F22" si="8">SUM(C20:E20)</f>
        <v>130</v>
      </c>
      <c r="G20" s="1"/>
      <c r="I20" s="37"/>
      <c r="J20" s="4" t="s">
        <v>6</v>
      </c>
      <c r="K20" s="9">
        <f>+C20/C22</f>
        <v>0.33333333333333331</v>
      </c>
      <c r="L20" s="9">
        <f>+D20/D22</f>
        <v>0.41891891891891891</v>
      </c>
      <c r="M20" s="9">
        <f>+E20/E22</f>
        <v>0.32051282051282054</v>
      </c>
      <c r="N20" s="15">
        <f>+F20/F22</f>
        <v>0.36619718309859156</v>
      </c>
    </row>
    <row r="21" spans="1:14" x14ac:dyDescent="0.3">
      <c r="A21" s="37"/>
      <c r="B21" s="4" t="s">
        <v>7</v>
      </c>
      <c r="C21" s="7">
        <v>40</v>
      </c>
      <c r="D21" s="7">
        <v>35</v>
      </c>
      <c r="E21" s="7">
        <v>26</v>
      </c>
      <c r="F21" s="13">
        <f t="shared" si="8"/>
        <v>101</v>
      </c>
      <c r="G21" s="1"/>
      <c r="I21" s="37"/>
      <c r="J21" s="4" t="s">
        <v>7</v>
      </c>
      <c r="K21" s="9">
        <f>+C21/C22</f>
        <v>0.31007751937984496</v>
      </c>
      <c r="L21" s="9">
        <f t="shared" ref="L21:N21" si="9">+D21/D22</f>
        <v>0.23648648648648649</v>
      </c>
      <c r="M21" s="9">
        <f t="shared" si="9"/>
        <v>0.33333333333333331</v>
      </c>
      <c r="N21" s="15">
        <f t="shared" si="9"/>
        <v>0.28450704225352114</v>
      </c>
    </row>
    <row r="22" spans="1:14" x14ac:dyDescent="0.3">
      <c r="A22" s="37"/>
      <c r="B22" s="12" t="s">
        <v>4</v>
      </c>
      <c r="C22" s="14">
        <f>SUM(C19:C21)</f>
        <v>129</v>
      </c>
      <c r="D22" s="14">
        <f t="shared" ref="D22:E22" si="10">SUM(D19:D21)</f>
        <v>148</v>
      </c>
      <c r="E22" s="14">
        <f t="shared" si="10"/>
        <v>78</v>
      </c>
      <c r="F22" s="14">
        <f t="shared" si="8"/>
        <v>355</v>
      </c>
      <c r="G22" s="32"/>
      <c r="I22" s="37"/>
      <c r="J22" s="12" t="s">
        <v>4</v>
      </c>
      <c r="K22" s="16">
        <f>SUM(K19:K21)</f>
        <v>1</v>
      </c>
      <c r="L22" s="16">
        <f t="shared" ref="L22:N22" si="11">SUM(L19:L21)</f>
        <v>1</v>
      </c>
      <c r="M22" s="16">
        <f t="shared" si="11"/>
        <v>1</v>
      </c>
      <c r="N22" s="16">
        <f t="shared" si="11"/>
        <v>1</v>
      </c>
    </row>
    <row r="25" spans="1:14" x14ac:dyDescent="0.3">
      <c r="A25" s="43" t="s">
        <v>0</v>
      </c>
      <c r="B25" s="38" t="s">
        <v>8</v>
      </c>
      <c r="C25" s="40" t="s">
        <v>9</v>
      </c>
      <c r="D25" s="40"/>
      <c r="E25" s="40"/>
      <c r="F25" s="41" t="s">
        <v>4</v>
      </c>
      <c r="G25" s="31"/>
      <c r="I25" s="43" t="s">
        <v>0</v>
      </c>
      <c r="J25" s="38" t="s">
        <v>8</v>
      </c>
      <c r="K25" s="40" t="s">
        <v>9</v>
      </c>
      <c r="L25" s="40"/>
      <c r="M25" s="40"/>
      <c r="N25" s="41" t="s">
        <v>4</v>
      </c>
    </row>
    <row r="26" spans="1:14" x14ac:dyDescent="0.3">
      <c r="A26" s="43"/>
      <c r="B26" s="39"/>
      <c r="C26" s="8" t="s">
        <v>1</v>
      </c>
      <c r="D26" s="8" t="s">
        <v>2</v>
      </c>
      <c r="E26" s="8" t="s">
        <v>3</v>
      </c>
      <c r="F26" s="42"/>
      <c r="G26" s="31"/>
      <c r="I26" s="43"/>
      <c r="J26" s="39"/>
      <c r="K26" s="8" t="s">
        <v>1</v>
      </c>
      <c r="L26" s="8" t="s">
        <v>2</v>
      </c>
      <c r="M26" s="8" t="s">
        <v>3</v>
      </c>
      <c r="N26" s="42"/>
    </row>
    <row r="27" spans="1:14" x14ac:dyDescent="0.3">
      <c r="A27" s="37">
        <v>46177</v>
      </c>
      <c r="B27" s="5" t="s">
        <v>5</v>
      </c>
      <c r="C27" s="7">
        <v>71</v>
      </c>
      <c r="D27" s="7">
        <v>67</v>
      </c>
      <c r="E27" s="7">
        <v>21</v>
      </c>
      <c r="F27" s="13">
        <f>SUM(C27:E27)</f>
        <v>159</v>
      </c>
      <c r="G27" s="1"/>
      <c r="I27" s="37"/>
      <c r="J27" s="5" t="s">
        <v>5</v>
      </c>
      <c r="K27" s="9">
        <f>+C27/C30</f>
        <v>0.36224489795918369</v>
      </c>
      <c r="L27" s="9">
        <f t="shared" ref="L27:M27" si="12">+D27/D30</f>
        <v>0.3316831683168317</v>
      </c>
      <c r="M27" s="9">
        <f t="shared" si="12"/>
        <v>0.28767123287671231</v>
      </c>
      <c r="N27" s="26">
        <f>+F27/F30</f>
        <v>0.33757961783439489</v>
      </c>
    </row>
    <row r="28" spans="1:14" x14ac:dyDescent="0.3">
      <c r="A28" s="37"/>
      <c r="B28" s="4" t="s">
        <v>6</v>
      </c>
      <c r="C28" s="7">
        <v>73</v>
      </c>
      <c r="D28" s="7">
        <v>96</v>
      </c>
      <c r="E28" s="7">
        <v>29</v>
      </c>
      <c r="F28" s="13">
        <f t="shared" ref="F28:F30" si="13">SUM(C28:E28)</f>
        <v>198</v>
      </c>
      <c r="G28" s="1"/>
      <c r="I28" s="37"/>
      <c r="J28" s="4" t="s">
        <v>6</v>
      </c>
      <c r="K28" s="9">
        <f>+C28/C30</f>
        <v>0.37244897959183676</v>
      </c>
      <c r="L28" s="9">
        <f t="shared" ref="L28" si="14">+D28/D30</f>
        <v>0.47524752475247523</v>
      </c>
      <c r="M28" s="9">
        <f>+E28/E30</f>
        <v>0.39726027397260272</v>
      </c>
      <c r="N28" s="15">
        <f>+F28/F30</f>
        <v>0.42038216560509556</v>
      </c>
    </row>
    <row r="29" spans="1:14" x14ac:dyDescent="0.3">
      <c r="A29" s="37"/>
      <c r="B29" s="4" t="s">
        <v>7</v>
      </c>
      <c r="C29" s="7">
        <v>52</v>
      </c>
      <c r="D29" s="7">
        <v>39</v>
      </c>
      <c r="E29" s="7">
        <v>23</v>
      </c>
      <c r="F29" s="13">
        <f t="shared" si="13"/>
        <v>114</v>
      </c>
      <c r="G29" s="1"/>
      <c r="I29" s="37"/>
      <c r="J29" s="4" t="s">
        <v>7</v>
      </c>
      <c r="K29" s="9">
        <f>+C29/C30</f>
        <v>0.26530612244897961</v>
      </c>
      <c r="L29" s="9">
        <f t="shared" ref="L29:N29" si="15">+D29/D30</f>
        <v>0.19306930693069307</v>
      </c>
      <c r="M29" s="9">
        <f t="shared" si="15"/>
        <v>0.31506849315068491</v>
      </c>
      <c r="N29" s="15">
        <f t="shared" si="15"/>
        <v>0.24203821656050956</v>
      </c>
    </row>
    <row r="30" spans="1:14" x14ac:dyDescent="0.3">
      <c r="A30" s="37"/>
      <c r="B30" s="12" t="s">
        <v>4</v>
      </c>
      <c r="C30" s="14">
        <f>SUM(C27:C29)</f>
        <v>196</v>
      </c>
      <c r="D30" s="14">
        <f t="shared" ref="D30:E30" si="16">SUM(D27:D29)</f>
        <v>202</v>
      </c>
      <c r="E30" s="14">
        <f t="shared" si="16"/>
        <v>73</v>
      </c>
      <c r="F30" s="14">
        <f t="shared" si="13"/>
        <v>471</v>
      </c>
      <c r="G30" s="32"/>
      <c r="I30" s="37"/>
      <c r="J30" s="12" t="s">
        <v>4</v>
      </c>
      <c r="K30" s="16">
        <f>SUM(K27:K29)</f>
        <v>1</v>
      </c>
      <c r="L30" s="16">
        <f t="shared" ref="L30:N30" si="17">SUM(L27:L29)</f>
        <v>1</v>
      </c>
      <c r="M30" s="16">
        <f t="shared" si="17"/>
        <v>1</v>
      </c>
      <c r="N30" s="16">
        <f t="shared" si="17"/>
        <v>1</v>
      </c>
    </row>
    <row r="33" spans="1:14" x14ac:dyDescent="0.3">
      <c r="A33" s="43" t="s">
        <v>0</v>
      </c>
      <c r="B33" s="38" t="s">
        <v>8</v>
      </c>
      <c r="C33" s="40" t="s">
        <v>9</v>
      </c>
      <c r="D33" s="40"/>
      <c r="E33" s="40"/>
      <c r="F33" s="41" t="s">
        <v>4</v>
      </c>
      <c r="G33" s="31"/>
      <c r="I33" s="43" t="s">
        <v>0</v>
      </c>
      <c r="J33" s="38" t="s">
        <v>8</v>
      </c>
      <c r="K33" s="40" t="s">
        <v>9</v>
      </c>
      <c r="L33" s="40"/>
      <c r="M33" s="40"/>
      <c r="N33" s="41" t="s">
        <v>4</v>
      </c>
    </row>
    <row r="34" spans="1:14" x14ac:dyDescent="0.3">
      <c r="A34" s="43"/>
      <c r="B34" s="39"/>
      <c r="C34" s="8" t="s">
        <v>1</v>
      </c>
      <c r="D34" s="8" t="s">
        <v>2</v>
      </c>
      <c r="E34" s="8" t="s">
        <v>3</v>
      </c>
      <c r="F34" s="42"/>
      <c r="G34" s="31"/>
      <c r="I34" s="43"/>
      <c r="J34" s="39"/>
      <c r="K34" s="8" t="s">
        <v>1</v>
      </c>
      <c r="L34" s="8" t="s">
        <v>2</v>
      </c>
      <c r="M34" s="8" t="s">
        <v>3</v>
      </c>
      <c r="N34" s="42"/>
    </row>
    <row r="35" spans="1:14" x14ac:dyDescent="0.3">
      <c r="A35" s="37">
        <v>46178</v>
      </c>
      <c r="B35" s="5" t="s">
        <v>5</v>
      </c>
      <c r="C35" s="7">
        <v>54</v>
      </c>
      <c r="D35" s="7">
        <v>72</v>
      </c>
      <c r="E35" s="7">
        <v>24</v>
      </c>
      <c r="F35" s="13">
        <f>SUM(C35:E35)</f>
        <v>150</v>
      </c>
      <c r="G35" s="1"/>
      <c r="I35" s="37"/>
      <c r="J35" s="5" t="s">
        <v>5</v>
      </c>
      <c r="K35" s="9">
        <f>+C35/C38</f>
        <v>0.33540372670807456</v>
      </c>
      <c r="L35" s="9">
        <f t="shared" ref="L35:M35" si="18">+D35/D38</f>
        <v>0.39560439560439559</v>
      </c>
      <c r="M35" s="9">
        <f t="shared" si="18"/>
        <v>0.35820895522388058</v>
      </c>
      <c r="N35" s="15">
        <f>+F35/F38</f>
        <v>0.36585365853658536</v>
      </c>
    </row>
    <row r="36" spans="1:14" x14ac:dyDescent="0.3">
      <c r="A36" s="37"/>
      <c r="B36" s="4" t="s">
        <v>6</v>
      </c>
      <c r="C36" s="7">
        <v>57</v>
      </c>
      <c r="D36" s="7">
        <v>75</v>
      </c>
      <c r="E36" s="7">
        <v>32</v>
      </c>
      <c r="F36" s="13">
        <f t="shared" ref="F36:F38" si="19">SUM(C36:E36)</f>
        <v>164</v>
      </c>
      <c r="G36" s="1"/>
      <c r="I36" s="37"/>
      <c r="J36" s="4" t="s">
        <v>6</v>
      </c>
      <c r="K36" s="9">
        <f>+C36/C38</f>
        <v>0.35403726708074534</v>
      </c>
      <c r="L36" s="9">
        <f t="shared" ref="L36" si="20">+D36/D38</f>
        <v>0.41208791208791207</v>
      </c>
      <c r="M36" s="9">
        <f>+E36/E38</f>
        <v>0.47761194029850745</v>
      </c>
      <c r="N36" s="15">
        <f>+F36/F38</f>
        <v>0.4</v>
      </c>
    </row>
    <row r="37" spans="1:14" x14ac:dyDescent="0.3">
      <c r="A37" s="37"/>
      <c r="B37" s="4" t="s">
        <v>7</v>
      </c>
      <c r="C37" s="7">
        <v>50</v>
      </c>
      <c r="D37" s="7">
        <v>35</v>
      </c>
      <c r="E37" s="7">
        <v>11</v>
      </c>
      <c r="F37" s="13">
        <f t="shared" si="19"/>
        <v>96</v>
      </c>
      <c r="G37" s="1"/>
      <c r="I37" s="37"/>
      <c r="J37" s="4" t="s">
        <v>7</v>
      </c>
      <c r="K37" s="9">
        <f>+C37/C38</f>
        <v>0.3105590062111801</v>
      </c>
      <c r="L37" s="9">
        <f t="shared" ref="L37:N37" si="21">+D37/D38</f>
        <v>0.19230769230769232</v>
      </c>
      <c r="M37" s="9">
        <f t="shared" si="21"/>
        <v>0.16417910447761194</v>
      </c>
      <c r="N37" s="15">
        <f t="shared" si="21"/>
        <v>0.23414634146341465</v>
      </c>
    </row>
    <row r="38" spans="1:14" x14ac:dyDescent="0.3">
      <c r="A38" s="37"/>
      <c r="B38" s="12" t="s">
        <v>4</v>
      </c>
      <c r="C38" s="14">
        <f>SUM(C35:C37)</f>
        <v>161</v>
      </c>
      <c r="D38" s="14">
        <f t="shared" ref="D38:E38" si="22">SUM(D35:D37)</f>
        <v>182</v>
      </c>
      <c r="E38" s="14">
        <f t="shared" si="22"/>
        <v>67</v>
      </c>
      <c r="F38" s="14">
        <f t="shared" si="19"/>
        <v>410</v>
      </c>
      <c r="G38" s="32"/>
      <c r="I38" s="37"/>
      <c r="J38" s="12" t="s">
        <v>4</v>
      </c>
      <c r="K38" s="16">
        <f>SUM(K35:K37)</f>
        <v>1</v>
      </c>
      <c r="L38" s="16">
        <f t="shared" ref="L38:N38" si="23">SUM(L35:L37)</f>
        <v>1</v>
      </c>
      <c r="M38" s="16">
        <f t="shared" si="23"/>
        <v>1</v>
      </c>
      <c r="N38" s="16">
        <f t="shared" si="23"/>
        <v>1</v>
      </c>
    </row>
    <row r="41" spans="1:14" x14ac:dyDescent="0.3">
      <c r="A41" s="43" t="s">
        <v>0</v>
      </c>
      <c r="B41" s="43" t="s">
        <v>8</v>
      </c>
      <c r="C41" s="40" t="s">
        <v>9</v>
      </c>
      <c r="D41" s="40"/>
      <c r="E41" s="40"/>
      <c r="F41" s="44" t="s">
        <v>4</v>
      </c>
      <c r="G41" s="31"/>
      <c r="I41" s="43" t="s">
        <v>0</v>
      </c>
      <c r="J41" s="38" t="s">
        <v>8</v>
      </c>
      <c r="K41" s="40" t="s">
        <v>9</v>
      </c>
      <c r="L41" s="40"/>
      <c r="M41" s="40"/>
      <c r="N41" s="41" t="s">
        <v>4</v>
      </c>
    </row>
    <row r="42" spans="1:14" x14ac:dyDescent="0.3">
      <c r="A42" s="43"/>
      <c r="B42" s="43"/>
      <c r="C42" s="8" t="s">
        <v>1</v>
      </c>
      <c r="D42" s="8" t="s">
        <v>2</v>
      </c>
      <c r="E42" s="8" t="s">
        <v>3</v>
      </c>
      <c r="F42" s="44"/>
      <c r="G42" s="31"/>
      <c r="I42" s="43"/>
      <c r="J42" s="39"/>
      <c r="K42" s="8" t="s">
        <v>1</v>
      </c>
      <c r="L42" s="8" t="s">
        <v>2</v>
      </c>
      <c r="M42" s="8" t="s">
        <v>3</v>
      </c>
      <c r="N42" s="42"/>
    </row>
    <row r="43" spans="1:14" x14ac:dyDescent="0.3">
      <c r="A43" s="37">
        <v>46179</v>
      </c>
      <c r="B43" s="5" t="s">
        <v>5</v>
      </c>
      <c r="C43" s="30">
        <v>27</v>
      </c>
      <c r="D43" s="30">
        <v>20</v>
      </c>
      <c r="E43" s="30">
        <v>15</v>
      </c>
      <c r="F43" s="13">
        <f>SUM(C43:E43)</f>
        <v>62</v>
      </c>
      <c r="G43" s="1"/>
      <c r="I43" s="37"/>
      <c r="J43" s="5" t="s">
        <v>5</v>
      </c>
      <c r="K43" s="9">
        <f>+C43/C46</f>
        <v>0.44262295081967212</v>
      </c>
      <c r="L43" s="9">
        <f t="shared" ref="L43:M43" si="24">+D43/D46</f>
        <v>0.52631578947368418</v>
      </c>
      <c r="M43" s="9">
        <f t="shared" si="24"/>
        <v>0.17857142857142858</v>
      </c>
      <c r="N43" s="15">
        <f>+F43/F46</f>
        <v>0.33879781420765026</v>
      </c>
    </row>
    <row r="44" spans="1:14" x14ac:dyDescent="0.3">
      <c r="A44" s="37"/>
      <c r="B44" s="4" t="s">
        <v>6</v>
      </c>
      <c r="C44" s="7">
        <v>22</v>
      </c>
      <c r="D44" s="7">
        <v>15</v>
      </c>
      <c r="E44" s="7">
        <v>36</v>
      </c>
      <c r="F44" s="13">
        <f t="shared" ref="F44:F46" si="25">SUM(C44:E44)</f>
        <v>73</v>
      </c>
      <c r="G44" s="1"/>
      <c r="I44" s="37"/>
      <c r="J44" s="4" t="s">
        <v>6</v>
      </c>
      <c r="K44" s="9">
        <f>+C44/C46</f>
        <v>0.36065573770491804</v>
      </c>
      <c r="L44" s="9">
        <f t="shared" ref="L44" si="26">+D44/D46</f>
        <v>0.39473684210526316</v>
      </c>
      <c r="M44" s="9">
        <f>+E44/E46</f>
        <v>0.42857142857142855</v>
      </c>
      <c r="N44" s="15">
        <f>+F44/F46</f>
        <v>0.39890710382513661</v>
      </c>
    </row>
    <row r="45" spans="1:14" x14ac:dyDescent="0.3">
      <c r="A45" s="37"/>
      <c r="B45" s="4" t="s">
        <v>7</v>
      </c>
      <c r="C45" s="7">
        <v>12</v>
      </c>
      <c r="D45" s="7">
        <v>3</v>
      </c>
      <c r="E45" s="7">
        <v>33</v>
      </c>
      <c r="F45" s="13">
        <f t="shared" si="25"/>
        <v>48</v>
      </c>
      <c r="G45" s="1"/>
      <c r="I45" s="37"/>
      <c r="J45" s="4" t="s">
        <v>7</v>
      </c>
      <c r="K45" s="9">
        <f>+C45/C46</f>
        <v>0.19672131147540983</v>
      </c>
      <c r="L45" s="9">
        <f t="shared" ref="L45:N45" si="27">+D45/D46</f>
        <v>7.8947368421052627E-2</v>
      </c>
      <c r="M45" s="9">
        <f t="shared" si="27"/>
        <v>0.39285714285714285</v>
      </c>
      <c r="N45" s="15">
        <f t="shared" si="27"/>
        <v>0.26229508196721313</v>
      </c>
    </row>
    <row r="46" spans="1:14" x14ac:dyDescent="0.3">
      <c r="A46" s="37"/>
      <c r="B46" s="12" t="s">
        <v>4</v>
      </c>
      <c r="C46" s="14">
        <f>SUM(C43:C45)</f>
        <v>61</v>
      </c>
      <c r="D46" s="14">
        <f t="shared" ref="D46:E46" si="28">SUM(D43:D45)</f>
        <v>38</v>
      </c>
      <c r="E46" s="14">
        <f t="shared" si="28"/>
        <v>84</v>
      </c>
      <c r="F46" s="14">
        <f t="shared" si="25"/>
        <v>183</v>
      </c>
      <c r="G46" s="32"/>
      <c r="I46" s="37"/>
      <c r="J46" s="12" t="s">
        <v>4</v>
      </c>
      <c r="K46" s="16">
        <f>SUM(K43:K45)</f>
        <v>1</v>
      </c>
      <c r="L46" s="16">
        <f t="shared" ref="L46:N46" si="29">SUM(L43:L45)</f>
        <v>1</v>
      </c>
      <c r="M46" s="16">
        <f t="shared" si="29"/>
        <v>1</v>
      </c>
      <c r="N46" s="16">
        <f t="shared" si="29"/>
        <v>1</v>
      </c>
    </row>
    <row r="49" spans="1:14" x14ac:dyDescent="0.3">
      <c r="A49" s="38" t="s">
        <v>0</v>
      </c>
      <c r="B49" s="38" t="s">
        <v>8</v>
      </c>
      <c r="C49" s="55" t="s">
        <v>9</v>
      </c>
      <c r="D49" s="56"/>
      <c r="E49" s="57"/>
      <c r="F49" s="41" t="s">
        <v>4</v>
      </c>
      <c r="G49" s="31"/>
      <c r="I49" s="38" t="s">
        <v>0</v>
      </c>
      <c r="J49" s="38" t="s">
        <v>8</v>
      </c>
      <c r="K49" s="55" t="s">
        <v>9</v>
      </c>
      <c r="L49" s="56"/>
      <c r="M49" s="57"/>
      <c r="N49" s="41" t="s">
        <v>4</v>
      </c>
    </row>
    <row r="50" spans="1:14" x14ac:dyDescent="0.3">
      <c r="A50" s="39"/>
      <c r="B50" s="39"/>
      <c r="C50" s="8" t="s">
        <v>1</v>
      </c>
      <c r="D50" s="8" t="s">
        <v>2</v>
      </c>
      <c r="E50" s="8" t="s">
        <v>3</v>
      </c>
      <c r="F50" s="42"/>
      <c r="G50" s="31"/>
      <c r="I50" s="39"/>
      <c r="J50" s="39"/>
      <c r="K50" s="8" t="s">
        <v>1</v>
      </c>
      <c r="L50" s="8" t="s">
        <v>2</v>
      </c>
      <c r="M50" s="8" t="s">
        <v>3</v>
      </c>
      <c r="N50" s="42"/>
    </row>
    <row r="51" spans="1:14" x14ac:dyDescent="0.3">
      <c r="A51" s="58">
        <v>46182</v>
      </c>
      <c r="B51" s="5" t="s">
        <v>5</v>
      </c>
      <c r="C51" s="7">
        <v>74</v>
      </c>
      <c r="D51" s="7">
        <v>106</v>
      </c>
      <c r="E51" s="7">
        <v>16</v>
      </c>
      <c r="F51" s="13">
        <f>SUM(C51:E51)</f>
        <v>196</v>
      </c>
      <c r="G51" s="1"/>
      <c r="I51" s="58"/>
      <c r="J51" s="5" t="s">
        <v>5</v>
      </c>
      <c r="K51" s="9">
        <f>+C51/C54</f>
        <v>0.44047619047619047</v>
      </c>
      <c r="L51" s="9">
        <f t="shared" ref="L51:M51" si="30">+D51/D54</f>
        <v>0.39405204460966542</v>
      </c>
      <c r="M51" s="9">
        <f t="shared" si="30"/>
        <v>0.32</v>
      </c>
      <c r="N51" s="15">
        <f>+F51/F54</f>
        <v>0.40246406570841892</v>
      </c>
    </row>
    <row r="52" spans="1:14" x14ac:dyDescent="0.3">
      <c r="A52" s="59"/>
      <c r="B52" s="4" t="s">
        <v>6</v>
      </c>
      <c r="C52" s="7">
        <v>54</v>
      </c>
      <c r="D52" s="7">
        <v>94</v>
      </c>
      <c r="E52" s="7">
        <v>27</v>
      </c>
      <c r="F52" s="13">
        <f t="shared" ref="F52:F54" si="31">SUM(C52:E52)</f>
        <v>175</v>
      </c>
      <c r="G52" s="1"/>
      <c r="I52" s="59"/>
      <c r="J52" s="4" t="s">
        <v>6</v>
      </c>
      <c r="K52" s="9">
        <f>+C52/C54</f>
        <v>0.32142857142857145</v>
      </c>
      <c r="L52" s="9">
        <f t="shared" ref="L52" si="32">+D52/D54</f>
        <v>0.34944237918215615</v>
      </c>
      <c r="M52" s="9">
        <f>+E52/E54</f>
        <v>0.54</v>
      </c>
      <c r="N52" s="15">
        <f>+F52/F54</f>
        <v>0.35934291581108829</v>
      </c>
    </row>
    <row r="53" spans="1:14" x14ac:dyDescent="0.3">
      <c r="A53" s="59"/>
      <c r="B53" s="4" t="s">
        <v>7</v>
      </c>
      <c r="C53" s="7">
        <v>40</v>
      </c>
      <c r="D53" s="7">
        <v>69</v>
      </c>
      <c r="E53" s="7">
        <v>7</v>
      </c>
      <c r="F53" s="13">
        <f t="shared" si="31"/>
        <v>116</v>
      </c>
      <c r="G53" s="1"/>
      <c r="I53" s="59"/>
      <c r="J53" s="4" t="s">
        <v>7</v>
      </c>
      <c r="K53" s="9">
        <f>+C53/C54</f>
        <v>0.23809523809523808</v>
      </c>
      <c r="L53" s="9">
        <f t="shared" ref="L53:N53" si="33">+D53/D54</f>
        <v>0.25650557620817843</v>
      </c>
      <c r="M53" s="9">
        <f t="shared" si="33"/>
        <v>0.14000000000000001</v>
      </c>
      <c r="N53" s="15">
        <f t="shared" si="33"/>
        <v>0.23819301848049282</v>
      </c>
    </row>
    <row r="54" spans="1:14" x14ac:dyDescent="0.3">
      <c r="A54" s="60"/>
      <c r="B54" s="12" t="s">
        <v>4</v>
      </c>
      <c r="C54" s="14">
        <f>SUM(C51:C53)</f>
        <v>168</v>
      </c>
      <c r="D54" s="14">
        <f t="shared" ref="D54:E54" si="34">SUM(D51:D53)</f>
        <v>269</v>
      </c>
      <c r="E54" s="14">
        <f t="shared" si="34"/>
        <v>50</v>
      </c>
      <c r="F54" s="14">
        <f t="shared" si="31"/>
        <v>487</v>
      </c>
      <c r="G54" s="32"/>
      <c r="I54" s="60"/>
      <c r="J54" s="12" t="s">
        <v>4</v>
      </c>
      <c r="K54" s="16">
        <f>SUM(K51:K53)</f>
        <v>1</v>
      </c>
      <c r="L54" s="16">
        <f t="shared" ref="L54:N54" si="35">SUM(L51:L53)</f>
        <v>1</v>
      </c>
      <c r="M54" s="16">
        <f t="shared" si="35"/>
        <v>1</v>
      </c>
      <c r="N54" s="16">
        <f t="shared" si="35"/>
        <v>1</v>
      </c>
    </row>
    <row r="57" spans="1:14" x14ac:dyDescent="0.3">
      <c r="A57" s="38" t="s">
        <v>0</v>
      </c>
      <c r="B57" s="38" t="s">
        <v>8</v>
      </c>
      <c r="C57" s="55" t="s">
        <v>9</v>
      </c>
      <c r="D57" s="56"/>
      <c r="E57" s="57"/>
      <c r="F57" s="41" t="s">
        <v>4</v>
      </c>
      <c r="G57" s="31"/>
      <c r="I57" s="38" t="s">
        <v>0</v>
      </c>
      <c r="J57" s="38" t="s">
        <v>8</v>
      </c>
      <c r="K57" s="55" t="s">
        <v>9</v>
      </c>
      <c r="L57" s="56"/>
      <c r="M57" s="57"/>
      <c r="N57" s="41" t="s">
        <v>4</v>
      </c>
    </row>
    <row r="58" spans="1:14" x14ac:dyDescent="0.3">
      <c r="A58" s="39"/>
      <c r="B58" s="39"/>
      <c r="C58" s="8" t="s">
        <v>1</v>
      </c>
      <c r="D58" s="8" t="s">
        <v>2</v>
      </c>
      <c r="E58" s="8" t="s">
        <v>3</v>
      </c>
      <c r="F58" s="42"/>
      <c r="G58" s="31"/>
      <c r="I58" s="39"/>
      <c r="J58" s="39"/>
      <c r="K58" s="8" t="s">
        <v>1</v>
      </c>
      <c r="L58" s="8" t="s">
        <v>2</v>
      </c>
      <c r="M58" s="8" t="s">
        <v>3</v>
      </c>
      <c r="N58" s="42"/>
    </row>
    <row r="59" spans="1:14" x14ac:dyDescent="0.3">
      <c r="A59" s="58"/>
      <c r="B59" s="5" t="s">
        <v>5</v>
      </c>
      <c r="C59" s="7"/>
      <c r="D59" s="7"/>
      <c r="E59" s="7"/>
      <c r="F59" s="13">
        <f>SUM(C59:E59)</f>
        <v>0</v>
      </c>
      <c r="G59" s="1"/>
      <c r="I59" s="58"/>
      <c r="J59" s="5" t="s">
        <v>5</v>
      </c>
      <c r="K59" s="9" t="e">
        <f>+C59/C62</f>
        <v>#DIV/0!</v>
      </c>
      <c r="L59" s="9" t="e">
        <f t="shared" ref="L59:M59" si="36">+D59/D62</f>
        <v>#DIV/0!</v>
      </c>
      <c r="M59" s="9" t="e">
        <f t="shared" si="36"/>
        <v>#DIV/0!</v>
      </c>
      <c r="N59" s="15" t="e">
        <f>+F59/F62</f>
        <v>#DIV/0!</v>
      </c>
    </row>
    <row r="60" spans="1:14" x14ac:dyDescent="0.3">
      <c r="A60" s="59"/>
      <c r="B60" s="4" t="s">
        <v>6</v>
      </c>
      <c r="C60" s="7"/>
      <c r="D60" s="7"/>
      <c r="E60" s="7"/>
      <c r="F60" s="13">
        <f t="shared" ref="F60:F62" si="37">SUM(C60:E60)</f>
        <v>0</v>
      </c>
      <c r="G60" s="1"/>
      <c r="I60" s="59"/>
      <c r="J60" s="4" t="s">
        <v>6</v>
      </c>
      <c r="K60" s="9" t="e">
        <f>+C60/C62</f>
        <v>#DIV/0!</v>
      </c>
      <c r="L60" s="9" t="e">
        <f t="shared" ref="L60" si="38">+D60/D62</f>
        <v>#DIV/0!</v>
      </c>
      <c r="M60" s="9" t="e">
        <f>+E60/E62</f>
        <v>#DIV/0!</v>
      </c>
      <c r="N60" s="15" t="e">
        <f>+F60/F62</f>
        <v>#DIV/0!</v>
      </c>
    </row>
    <row r="61" spans="1:14" x14ac:dyDescent="0.3">
      <c r="A61" s="59"/>
      <c r="B61" s="4" t="s">
        <v>7</v>
      </c>
      <c r="C61" s="7"/>
      <c r="D61" s="7"/>
      <c r="E61" s="7"/>
      <c r="F61" s="13">
        <f t="shared" si="37"/>
        <v>0</v>
      </c>
      <c r="G61" s="1"/>
      <c r="I61" s="59"/>
      <c r="J61" s="4" t="s">
        <v>7</v>
      </c>
      <c r="K61" s="9" t="e">
        <f>+C61/C62</f>
        <v>#DIV/0!</v>
      </c>
      <c r="L61" s="9" t="e">
        <f t="shared" ref="L61:N61" si="39">+D61/D62</f>
        <v>#DIV/0!</v>
      </c>
      <c r="M61" s="9" t="e">
        <f t="shared" si="39"/>
        <v>#DIV/0!</v>
      </c>
      <c r="N61" s="15" t="e">
        <f t="shared" si="39"/>
        <v>#DIV/0!</v>
      </c>
    </row>
    <row r="62" spans="1:14" x14ac:dyDescent="0.3">
      <c r="A62" s="60"/>
      <c r="B62" s="12" t="s">
        <v>4</v>
      </c>
      <c r="C62" s="14">
        <f>SUM(C59:C61)</f>
        <v>0</v>
      </c>
      <c r="D62" s="14">
        <f t="shared" ref="D62:E62" si="40">SUM(D59:D61)</f>
        <v>0</v>
      </c>
      <c r="E62" s="14">
        <f t="shared" si="40"/>
        <v>0</v>
      </c>
      <c r="F62" s="14">
        <f t="shared" si="37"/>
        <v>0</v>
      </c>
      <c r="G62" s="32"/>
      <c r="I62" s="60"/>
      <c r="J62" s="12" t="s">
        <v>4</v>
      </c>
      <c r="K62" s="16" t="e">
        <f>SUM(K59:K61)</f>
        <v>#DIV/0!</v>
      </c>
      <c r="L62" s="16" t="e">
        <f t="shared" ref="L62:N62" si="41">SUM(L59:L61)</f>
        <v>#DIV/0!</v>
      </c>
      <c r="M62" s="16" t="e">
        <f t="shared" si="41"/>
        <v>#DIV/0!</v>
      </c>
      <c r="N62" s="16" t="e">
        <f t="shared" si="41"/>
        <v>#DIV/0!</v>
      </c>
    </row>
    <row r="65" spans="1:14" x14ac:dyDescent="0.3">
      <c r="A65" s="38" t="s">
        <v>0</v>
      </c>
      <c r="B65" s="38" t="s">
        <v>8</v>
      </c>
      <c r="C65" s="55" t="s">
        <v>9</v>
      </c>
      <c r="D65" s="56"/>
      <c r="E65" s="57"/>
      <c r="F65" s="41" t="s">
        <v>4</v>
      </c>
      <c r="G65" s="31"/>
      <c r="I65" s="38" t="s">
        <v>0</v>
      </c>
      <c r="J65" s="38" t="s">
        <v>8</v>
      </c>
      <c r="K65" s="55" t="s">
        <v>9</v>
      </c>
      <c r="L65" s="56"/>
      <c r="M65" s="57"/>
      <c r="N65" s="41" t="s">
        <v>4</v>
      </c>
    </row>
    <row r="66" spans="1:14" x14ac:dyDescent="0.3">
      <c r="A66" s="39"/>
      <c r="B66" s="39"/>
      <c r="C66" s="8" t="s">
        <v>1</v>
      </c>
      <c r="D66" s="8" t="s">
        <v>2</v>
      </c>
      <c r="E66" s="8" t="s">
        <v>3</v>
      </c>
      <c r="F66" s="42"/>
      <c r="G66" s="31"/>
      <c r="I66" s="39"/>
      <c r="J66" s="39"/>
      <c r="K66" s="8" t="s">
        <v>1</v>
      </c>
      <c r="L66" s="8" t="s">
        <v>2</v>
      </c>
      <c r="M66" s="8" t="s">
        <v>3</v>
      </c>
      <c r="N66" s="42"/>
    </row>
    <row r="67" spans="1:14" x14ac:dyDescent="0.3">
      <c r="A67" s="58"/>
      <c r="B67" s="5" t="s">
        <v>5</v>
      </c>
      <c r="C67" s="7"/>
      <c r="D67" s="7"/>
      <c r="E67" s="7"/>
      <c r="F67" s="13">
        <f>SUM(C67:E67)</f>
        <v>0</v>
      </c>
      <c r="G67" s="1"/>
      <c r="I67" s="58"/>
      <c r="J67" s="5" t="s">
        <v>5</v>
      </c>
      <c r="K67" s="9"/>
      <c r="L67" s="9" t="e">
        <f t="shared" ref="L67:M67" si="42">+D67/D70</f>
        <v>#DIV/0!</v>
      </c>
      <c r="M67" s="9" t="e">
        <f t="shared" si="42"/>
        <v>#DIV/0!</v>
      </c>
      <c r="N67" s="15" t="e">
        <f>+F67/F70</f>
        <v>#DIV/0!</v>
      </c>
    </row>
    <row r="68" spans="1:14" x14ac:dyDescent="0.3">
      <c r="A68" s="59"/>
      <c r="B68" s="4" t="s">
        <v>6</v>
      </c>
      <c r="C68" s="7"/>
      <c r="D68" s="7"/>
      <c r="E68" s="7"/>
      <c r="F68" s="13">
        <f t="shared" ref="F68:F70" si="43">SUM(C68:E68)</f>
        <v>0</v>
      </c>
      <c r="G68" s="1"/>
      <c r="I68" s="59"/>
      <c r="J68" s="4" t="s">
        <v>6</v>
      </c>
      <c r="K68" s="9"/>
      <c r="L68" s="9" t="e">
        <f t="shared" ref="L68" si="44">+D68/D70</f>
        <v>#DIV/0!</v>
      </c>
      <c r="M68" s="9" t="e">
        <f>+E68/E70</f>
        <v>#DIV/0!</v>
      </c>
      <c r="N68" s="15" t="e">
        <f>+F68/F70</f>
        <v>#DIV/0!</v>
      </c>
    </row>
    <row r="69" spans="1:14" x14ac:dyDescent="0.3">
      <c r="A69" s="59"/>
      <c r="B69" s="4" t="s">
        <v>7</v>
      </c>
      <c r="C69" s="7"/>
      <c r="D69" s="7"/>
      <c r="E69" s="7"/>
      <c r="F69" s="13">
        <f t="shared" si="43"/>
        <v>0</v>
      </c>
      <c r="G69" s="1"/>
      <c r="I69" s="59"/>
      <c r="J69" s="4" t="s">
        <v>7</v>
      </c>
      <c r="K69" s="9"/>
      <c r="L69" s="9" t="e">
        <f t="shared" ref="L69:N69" si="45">+D69/D70</f>
        <v>#DIV/0!</v>
      </c>
      <c r="M69" s="9" t="e">
        <f t="shared" si="45"/>
        <v>#DIV/0!</v>
      </c>
      <c r="N69" s="15" t="e">
        <f t="shared" si="45"/>
        <v>#DIV/0!</v>
      </c>
    </row>
    <row r="70" spans="1:14" x14ac:dyDescent="0.3">
      <c r="A70" s="60"/>
      <c r="B70" s="12" t="s">
        <v>4</v>
      </c>
      <c r="C70" s="14">
        <f>SUM(C67:C69)</f>
        <v>0</v>
      </c>
      <c r="D70" s="14">
        <f t="shared" ref="D70:E70" si="46">SUM(D67:D69)</f>
        <v>0</v>
      </c>
      <c r="E70" s="14">
        <f t="shared" si="46"/>
        <v>0</v>
      </c>
      <c r="F70" s="14">
        <f t="shared" si="43"/>
        <v>0</v>
      </c>
      <c r="G70" s="32"/>
      <c r="I70" s="60"/>
      <c r="J70" s="12" t="s">
        <v>4</v>
      </c>
      <c r="K70" s="16">
        <f>SUM(K67:K69)</f>
        <v>0</v>
      </c>
      <c r="L70" s="16" t="e">
        <f t="shared" ref="L70:N70" si="47">SUM(L67:L69)</f>
        <v>#DIV/0!</v>
      </c>
      <c r="M70" s="16" t="e">
        <f t="shared" si="47"/>
        <v>#DIV/0!</v>
      </c>
      <c r="N70" s="16" t="e">
        <f t="shared" si="47"/>
        <v>#DIV/0!</v>
      </c>
    </row>
    <row r="71" spans="1:14" x14ac:dyDescent="0.3">
      <c r="A71"/>
      <c r="B71"/>
      <c r="I71"/>
    </row>
    <row r="72" spans="1:14" x14ac:dyDescent="0.3">
      <c r="A72"/>
      <c r="B72"/>
      <c r="I72"/>
    </row>
    <row r="73" spans="1:14" x14ac:dyDescent="0.3">
      <c r="A73"/>
      <c r="B73"/>
      <c r="I73"/>
    </row>
    <row r="74" spans="1:14" x14ac:dyDescent="0.3">
      <c r="A74" s="48" t="s">
        <v>14</v>
      </c>
      <c r="B74" s="48"/>
      <c r="C74" s="48"/>
      <c r="D74" s="48"/>
      <c r="E74" s="48"/>
      <c r="F74" s="48"/>
      <c r="I74"/>
    </row>
    <row r="76" spans="1:14" x14ac:dyDescent="0.3">
      <c r="A76" s="43" t="s">
        <v>0</v>
      </c>
      <c r="B76" s="38" t="s">
        <v>8</v>
      </c>
      <c r="C76" s="40" t="s">
        <v>9</v>
      </c>
      <c r="D76" s="40"/>
      <c r="E76" s="40"/>
      <c r="F76" s="41" t="s">
        <v>4</v>
      </c>
      <c r="G76" s="31"/>
      <c r="I76" s="43" t="s">
        <v>0</v>
      </c>
      <c r="J76" s="38" t="s">
        <v>8</v>
      </c>
      <c r="K76" s="40" t="s">
        <v>9</v>
      </c>
      <c r="L76" s="40"/>
      <c r="M76" s="40"/>
      <c r="N76" s="41" t="s">
        <v>4</v>
      </c>
    </row>
    <row r="77" spans="1:14" x14ac:dyDescent="0.3">
      <c r="A77" s="43"/>
      <c r="B77" s="39"/>
      <c r="C77" s="8" t="s">
        <v>1</v>
      </c>
      <c r="D77" s="8" t="s">
        <v>2</v>
      </c>
      <c r="E77" s="8" t="s">
        <v>3</v>
      </c>
      <c r="F77" s="42"/>
      <c r="G77" s="31"/>
      <c r="I77" s="43"/>
      <c r="J77" s="39"/>
      <c r="K77" s="8" t="s">
        <v>1</v>
      </c>
      <c r="L77" s="8" t="s">
        <v>2</v>
      </c>
      <c r="M77" s="8" t="s">
        <v>3</v>
      </c>
      <c r="N77" s="42"/>
    </row>
    <row r="78" spans="1:14" x14ac:dyDescent="0.3">
      <c r="A78" s="47" t="s">
        <v>14</v>
      </c>
      <c r="B78" s="33" t="s">
        <v>5</v>
      </c>
      <c r="C78" s="34">
        <f>+C3+C11+C19+C27+C35+C43</f>
        <v>282</v>
      </c>
      <c r="D78" s="34">
        <f t="shared" ref="D78:E78" si="48">+D3+D11+D19+D27+D35+D43</f>
        <v>269</v>
      </c>
      <c r="E78" s="34">
        <f t="shared" si="48"/>
        <v>127</v>
      </c>
      <c r="F78" s="35">
        <f>SUM(C78:E78)</f>
        <v>678</v>
      </c>
      <c r="G78" s="1"/>
      <c r="I78" s="37" t="s">
        <v>14</v>
      </c>
      <c r="J78" s="5" t="s">
        <v>5</v>
      </c>
      <c r="K78" s="9">
        <f>+C78/C81</f>
        <v>0.33812949640287771</v>
      </c>
      <c r="L78" s="9">
        <f t="shared" ref="L78:M78" si="49">+D78/D81</f>
        <v>0.35117493472584854</v>
      </c>
      <c r="M78" s="9">
        <f t="shared" si="49"/>
        <v>0.28348214285714285</v>
      </c>
      <c r="N78" s="15">
        <f>+F78/F81</f>
        <v>0.3310546875</v>
      </c>
    </row>
    <row r="79" spans="1:14" x14ac:dyDescent="0.3">
      <c r="A79" s="47"/>
      <c r="B79" s="4" t="s">
        <v>6</v>
      </c>
      <c r="C79" s="34">
        <f t="shared" ref="C79:E79" si="50">+C4+C12+C20+C28+C36+C44</f>
        <v>288</v>
      </c>
      <c r="D79" s="34">
        <f t="shared" si="50"/>
        <v>350</v>
      </c>
      <c r="E79" s="34">
        <f t="shared" si="50"/>
        <v>189</v>
      </c>
      <c r="F79" s="13">
        <f t="shared" ref="F79:F81" si="51">SUM(C79:E79)</f>
        <v>827</v>
      </c>
      <c r="G79" s="1"/>
      <c r="I79" s="37"/>
      <c r="J79" s="4" t="s">
        <v>6</v>
      </c>
      <c r="K79" s="9">
        <f>+C79/C81</f>
        <v>0.34532374100719426</v>
      </c>
      <c r="L79" s="9">
        <f t="shared" ref="L79" si="52">+D79/D81</f>
        <v>0.45691906005221933</v>
      </c>
      <c r="M79" s="9">
        <f>+E79/E81</f>
        <v>0.421875</v>
      </c>
      <c r="N79" s="15">
        <f>+F79/F81</f>
        <v>0.40380859375</v>
      </c>
    </row>
    <row r="80" spans="1:14" x14ac:dyDescent="0.3">
      <c r="A80" s="47"/>
      <c r="B80" s="4" t="s">
        <v>7</v>
      </c>
      <c r="C80" s="34">
        <f t="shared" ref="C80:E80" si="53">+C5+C13+C21+C29+C37+C45</f>
        <v>264</v>
      </c>
      <c r="D80" s="34">
        <f t="shared" si="53"/>
        <v>147</v>
      </c>
      <c r="E80" s="34">
        <f t="shared" si="53"/>
        <v>132</v>
      </c>
      <c r="F80" s="13">
        <f t="shared" si="51"/>
        <v>543</v>
      </c>
      <c r="G80" s="1"/>
      <c r="I80" s="37"/>
      <c r="J80" s="4" t="s">
        <v>7</v>
      </c>
      <c r="K80" s="9">
        <f>+C80/C81</f>
        <v>0.31654676258992803</v>
      </c>
      <c r="L80" s="9">
        <f t="shared" ref="L80:N80" si="54">+D80/D81</f>
        <v>0.1919060052219321</v>
      </c>
      <c r="M80" s="9">
        <f t="shared" si="54"/>
        <v>0.29464285714285715</v>
      </c>
      <c r="N80" s="15">
        <f t="shared" si="54"/>
        <v>0.26513671875</v>
      </c>
    </row>
    <row r="81" spans="1:14" x14ac:dyDescent="0.3">
      <c r="A81" s="47"/>
      <c r="B81" s="12" t="s">
        <v>4</v>
      </c>
      <c r="C81" s="14">
        <f>SUM(C78:C80)</f>
        <v>834</v>
      </c>
      <c r="D81" s="14">
        <f t="shared" ref="D81:E81" si="55">SUM(D78:D80)</f>
        <v>766</v>
      </c>
      <c r="E81" s="14">
        <f t="shared" si="55"/>
        <v>448</v>
      </c>
      <c r="F81" s="14">
        <f t="shared" si="51"/>
        <v>2048</v>
      </c>
      <c r="G81" s="32"/>
      <c r="I81" s="37"/>
      <c r="J81" s="12" t="s">
        <v>4</v>
      </c>
      <c r="K81" s="16">
        <f>SUM(K78:K80)</f>
        <v>1</v>
      </c>
      <c r="L81" s="16">
        <f t="shared" ref="L81:N81" si="56">SUM(L78:L80)</f>
        <v>1</v>
      </c>
      <c r="M81" s="16">
        <f t="shared" si="56"/>
        <v>1</v>
      </c>
      <c r="N81" s="16">
        <f t="shared" si="56"/>
        <v>1</v>
      </c>
    </row>
    <row r="85" spans="1:14" x14ac:dyDescent="0.3">
      <c r="A85" s="43" t="s">
        <v>0</v>
      </c>
      <c r="B85" s="38" t="s">
        <v>8</v>
      </c>
      <c r="C85" s="40" t="s">
        <v>9</v>
      </c>
      <c r="D85" s="40"/>
      <c r="E85" s="40"/>
      <c r="F85" s="41" t="s">
        <v>4</v>
      </c>
      <c r="I85" s="43" t="s">
        <v>0</v>
      </c>
      <c r="J85" s="38" t="s">
        <v>8</v>
      </c>
      <c r="K85" s="40" t="s">
        <v>9</v>
      </c>
      <c r="L85" s="40"/>
      <c r="M85" s="40"/>
      <c r="N85" s="41" t="s">
        <v>4</v>
      </c>
    </row>
    <row r="86" spans="1:14" x14ac:dyDescent="0.3">
      <c r="A86" s="43"/>
      <c r="B86" s="39"/>
      <c r="C86" s="8" t="s">
        <v>1</v>
      </c>
      <c r="D86" s="8" t="s">
        <v>2</v>
      </c>
      <c r="E86" s="8" t="s">
        <v>3</v>
      </c>
      <c r="F86" s="42"/>
      <c r="I86" s="43"/>
      <c r="J86" s="39"/>
      <c r="K86" s="36" t="s">
        <v>1</v>
      </c>
      <c r="L86" s="36" t="s">
        <v>2</v>
      </c>
      <c r="M86" s="36" t="s">
        <v>3</v>
      </c>
      <c r="N86" s="42"/>
    </row>
    <row r="87" spans="1:14" x14ac:dyDescent="0.3">
      <c r="A87" s="47" t="s">
        <v>13</v>
      </c>
      <c r="B87" s="33" t="s">
        <v>5</v>
      </c>
      <c r="C87" s="34">
        <v>168</v>
      </c>
      <c r="D87" s="34">
        <v>241</v>
      </c>
      <c r="E87" s="34">
        <v>160</v>
      </c>
      <c r="F87" s="35">
        <v>569</v>
      </c>
      <c r="I87" s="37" t="s">
        <v>13</v>
      </c>
      <c r="J87" s="5" t="s">
        <v>5</v>
      </c>
      <c r="K87" s="9">
        <f>+C87/C90</f>
        <v>0.31878557874762808</v>
      </c>
      <c r="L87" s="9">
        <f t="shared" ref="L87" si="57">+D87/D90</f>
        <v>0.31217616580310881</v>
      </c>
      <c r="M87" s="9">
        <f t="shared" ref="M87" si="58">+E87/E90</f>
        <v>0.33970276008492567</v>
      </c>
      <c r="N87" s="15">
        <f>+F87/F90</f>
        <v>0.32146892655367232</v>
      </c>
    </row>
    <row r="88" spans="1:14" x14ac:dyDescent="0.3">
      <c r="A88" s="47"/>
      <c r="B88" s="4" t="s">
        <v>6</v>
      </c>
      <c r="C88" s="7">
        <v>175</v>
      </c>
      <c r="D88" s="7">
        <v>329</v>
      </c>
      <c r="E88" s="7">
        <v>193</v>
      </c>
      <c r="F88" s="13">
        <v>697</v>
      </c>
      <c r="I88" s="37"/>
      <c r="J88" s="4" t="s">
        <v>6</v>
      </c>
      <c r="K88" s="9">
        <f>+C88/C90</f>
        <v>0.33206831119544594</v>
      </c>
      <c r="L88" s="9">
        <f t="shared" ref="L88" si="59">+D88/D90</f>
        <v>0.42616580310880831</v>
      </c>
      <c r="M88" s="9">
        <f>+E88/E90</f>
        <v>0.40976645435244163</v>
      </c>
      <c r="N88" s="15">
        <f>+F88/F90</f>
        <v>0.39378531073446327</v>
      </c>
    </row>
    <row r="89" spans="1:14" x14ac:dyDescent="0.3">
      <c r="A89" s="47"/>
      <c r="B89" s="4" t="s">
        <v>7</v>
      </c>
      <c r="C89" s="7">
        <v>184</v>
      </c>
      <c r="D89" s="7">
        <v>202</v>
      </c>
      <c r="E89" s="7">
        <v>118</v>
      </c>
      <c r="F89" s="13">
        <v>504</v>
      </c>
      <c r="I89" s="37"/>
      <c r="J89" s="4" t="s">
        <v>7</v>
      </c>
      <c r="K89" s="9">
        <f>+C89/C90</f>
        <v>0.34914611005692597</v>
      </c>
      <c r="L89" s="9">
        <f t="shared" ref="L89" si="60">+D89/D90</f>
        <v>0.26165803108808289</v>
      </c>
      <c r="M89" s="9">
        <f t="shared" ref="M89" si="61">+E89/E90</f>
        <v>0.2505307855626327</v>
      </c>
      <c r="N89" s="15">
        <f t="shared" ref="N89" si="62">+F89/F90</f>
        <v>0.28474576271186441</v>
      </c>
    </row>
    <row r="90" spans="1:14" x14ac:dyDescent="0.3">
      <c r="A90" s="47"/>
      <c r="B90" s="12" t="s">
        <v>4</v>
      </c>
      <c r="C90" s="14">
        <v>527</v>
      </c>
      <c r="D90" s="14">
        <v>772</v>
      </c>
      <c r="E90" s="14">
        <v>471</v>
      </c>
      <c r="F90" s="14">
        <v>1770</v>
      </c>
      <c r="I90" s="37"/>
      <c r="J90" s="12" t="s">
        <v>4</v>
      </c>
      <c r="K90" s="16">
        <f>SUM(K87:K89)</f>
        <v>1</v>
      </c>
      <c r="L90" s="16">
        <f t="shared" ref="L90:N90" si="63">SUM(L87:L89)</f>
        <v>1</v>
      </c>
      <c r="M90" s="16">
        <f t="shared" si="63"/>
        <v>1</v>
      </c>
      <c r="N90" s="16">
        <f t="shared" si="63"/>
        <v>1</v>
      </c>
    </row>
    <row r="95" spans="1:14" ht="21" x14ac:dyDescent="0.4">
      <c r="A95" s="61" t="s">
        <v>31</v>
      </c>
      <c r="B95" s="61"/>
      <c r="C95" s="61"/>
      <c r="D95" s="61"/>
      <c r="E95" s="61"/>
      <c r="F95" s="61"/>
    </row>
    <row r="97" spans="1:6" x14ac:dyDescent="0.3">
      <c r="A97" s="43" t="s">
        <v>0</v>
      </c>
      <c r="B97" s="38" t="s">
        <v>8</v>
      </c>
      <c r="C97" s="40" t="s">
        <v>9</v>
      </c>
      <c r="D97" s="40"/>
      <c r="E97" s="40"/>
      <c r="F97" s="41" t="s">
        <v>4</v>
      </c>
    </row>
    <row r="98" spans="1:6" x14ac:dyDescent="0.3">
      <c r="A98" s="43"/>
      <c r="B98" s="39"/>
      <c r="C98" s="8" t="s">
        <v>1</v>
      </c>
      <c r="D98" s="8" t="s">
        <v>2</v>
      </c>
      <c r="E98" s="8" t="s">
        <v>3</v>
      </c>
      <c r="F98" s="42"/>
    </row>
    <row r="99" spans="1:6" x14ac:dyDescent="0.3">
      <c r="A99" s="47" t="s">
        <v>15</v>
      </c>
      <c r="B99" s="33" t="s">
        <v>5</v>
      </c>
      <c r="C99" s="34">
        <f>+C87+C78</f>
        <v>450</v>
      </c>
      <c r="D99" s="34">
        <f t="shared" ref="D99:E99" si="64">+D87+D78</f>
        <v>510</v>
      </c>
      <c r="E99" s="34">
        <f t="shared" si="64"/>
        <v>287</v>
      </c>
      <c r="F99" s="35">
        <f>SUM(C99:E99)</f>
        <v>1247</v>
      </c>
    </row>
    <row r="100" spans="1:6" x14ac:dyDescent="0.3">
      <c r="A100" s="47"/>
      <c r="B100" s="4" t="s">
        <v>6</v>
      </c>
      <c r="C100" s="7">
        <f>+C88+C79</f>
        <v>463</v>
      </c>
      <c r="D100" s="7">
        <f t="shared" ref="D100:E100" si="65">+D88+D79</f>
        <v>679</v>
      </c>
      <c r="E100" s="7">
        <f t="shared" si="65"/>
        <v>382</v>
      </c>
      <c r="F100" s="13">
        <f>SUM(C100:E100)</f>
        <v>1524</v>
      </c>
    </row>
    <row r="101" spans="1:6" x14ac:dyDescent="0.3">
      <c r="A101" s="47"/>
      <c r="B101" s="4" t="s">
        <v>7</v>
      </c>
      <c r="C101" s="7">
        <f t="shared" ref="C101:E101" si="66">+C89+C80</f>
        <v>448</v>
      </c>
      <c r="D101" s="7">
        <f t="shared" si="66"/>
        <v>349</v>
      </c>
      <c r="E101" s="7">
        <f t="shared" si="66"/>
        <v>250</v>
      </c>
      <c r="F101" s="13">
        <f t="shared" ref="F101:F102" si="67">SUM(C101:E101)</f>
        <v>1047</v>
      </c>
    </row>
    <row r="102" spans="1:6" x14ac:dyDescent="0.3">
      <c r="A102" s="47"/>
      <c r="B102" s="12" t="s">
        <v>4</v>
      </c>
      <c r="C102" s="8">
        <f>+C90+C81</f>
        <v>1361</v>
      </c>
      <c r="D102" s="8">
        <f t="shared" ref="D102:E102" si="68">+D90+D81</f>
        <v>1538</v>
      </c>
      <c r="E102" s="8">
        <f t="shared" si="68"/>
        <v>919</v>
      </c>
      <c r="F102" s="14">
        <f t="shared" si="67"/>
        <v>3818</v>
      </c>
    </row>
  </sheetData>
  <mergeCells count="117">
    <mergeCell ref="I85:I86"/>
    <mergeCell ref="J85:J86"/>
    <mergeCell ref="K85:M85"/>
    <mergeCell ref="N85:N86"/>
    <mergeCell ref="I87:I90"/>
    <mergeCell ref="N65:N66"/>
    <mergeCell ref="K65:M65"/>
    <mergeCell ref="I67:I70"/>
    <mergeCell ref="A67:A70"/>
    <mergeCell ref="K49:M49"/>
    <mergeCell ref="J49:J50"/>
    <mergeCell ref="I49:I50"/>
    <mergeCell ref="F49:F50"/>
    <mergeCell ref="C49:E49"/>
    <mergeCell ref="B49:B50"/>
    <mergeCell ref="A49:A50"/>
    <mergeCell ref="A97:A98"/>
    <mergeCell ref="B97:B98"/>
    <mergeCell ref="C97:E97"/>
    <mergeCell ref="F97:F98"/>
    <mergeCell ref="A99:A102"/>
    <mergeCell ref="A85:A86"/>
    <mergeCell ref="B85:B86"/>
    <mergeCell ref="C85:E85"/>
    <mergeCell ref="F85:F86"/>
    <mergeCell ref="A87:A90"/>
    <mergeCell ref="A95:F95"/>
    <mergeCell ref="K76:M76"/>
    <mergeCell ref="N76:N77"/>
    <mergeCell ref="A78:A81"/>
    <mergeCell ref="I78:I81"/>
    <mergeCell ref="A74:F74"/>
    <mergeCell ref="A76:A77"/>
    <mergeCell ref="B76:B77"/>
    <mergeCell ref="C76:E76"/>
    <mergeCell ref="F76:F77"/>
    <mergeCell ref="I76:I77"/>
    <mergeCell ref="A59:A62"/>
    <mergeCell ref="I59:I62"/>
    <mergeCell ref="A65:A66"/>
    <mergeCell ref="B65:B66"/>
    <mergeCell ref="C65:E65"/>
    <mergeCell ref="F65:F66"/>
    <mergeCell ref="I65:I66"/>
    <mergeCell ref="J65:J66"/>
    <mergeCell ref="J76:J77"/>
    <mergeCell ref="N49:N50"/>
    <mergeCell ref="A51:A54"/>
    <mergeCell ref="I51:I54"/>
    <mergeCell ref="A57:A58"/>
    <mergeCell ref="B57:B58"/>
    <mergeCell ref="C57:E57"/>
    <mergeCell ref="F57:F58"/>
    <mergeCell ref="I57:I58"/>
    <mergeCell ref="J57:J58"/>
    <mergeCell ref="K57:M57"/>
    <mergeCell ref="N57:N58"/>
    <mergeCell ref="A43:A46"/>
    <mergeCell ref="I43:I46"/>
    <mergeCell ref="N33:N34"/>
    <mergeCell ref="A35:A38"/>
    <mergeCell ref="I35:I38"/>
    <mergeCell ref="A41:A42"/>
    <mergeCell ref="B41:B42"/>
    <mergeCell ref="C41:E41"/>
    <mergeCell ref="F41:F42"/>
    <mergeCell ref="I41:I42"/>
    <mergeCell ref="J41:J42"/>
    <mergeCell ref="K41:M41"/>
    <mergeCell ref="N41:N42"/>
    <mergeCell ref="A27:A30"/>
    <mergeCell ref="I27:I30"/>
    <mergeCell ref="A33:A34"/>
    <mergeCell ref="B33:B34"/>
    <mergeCell ref="C33:E33"/>
    <mergeCell ref="F33:F34"/>
    <mergeCell ref="I33:I34"/>
    <mergeCell ref="J33:J34"/>
    <mergeCell ref="K33:M33"/>
    <mergeCell ref="K17:M17"/>
    <mergeCell ref="N17:N18"/>
    <mergeCell ref="A19:A22"/>
    <mergeCell ref="I19:I22"/>
    <mergeCell ref="A25:A26"/>
    <mergeCell ref="B25:B26"/>
    <mergeCell ref="C25:E25"/>
    <mergeCell ref="F25:F26"/>
    <mergeCell ref="I25:I26"/>
    <mergeCell ref="J25:J26"/>
    <mergeCell ref="A17:A18"/>
    <mergeCell ref="B17:B18"/>
    <mergeCell ref="C17:E17"/>
    <mergeCell ref="F17:F18"/>
    <mergeCell ref="I17:I18"/>
    <mergeCell ref="J17:J18"/>
    <mergeCell ref="K25:M25"/>
    <mergeCell ref="N25:N26"/>
    <mergeCell ref="K9:M9"/>
    <mergeCell ref="N9:N10"/>
    <mergeCell ref="A11:A14"/>
    <mergeCell ref="I11:I14"/>
    <mergeCell ref="A9:A10"/>
    <mergeCell ref="B9:B10"/>
    <mergeCell ref="C9:E9"/>
    <mergeCell ref="F9:F10"/>
    <mergeCell ref="I9:I10"/>
    <mergeCell ref="J9:J10"/>
    <mergeCell ref="A3:A6"/>
    <mergeCell ref="I3:I6"/>
    <mergeCell ref="K1:M1"/>
    <mergeCell ref="N1:N2"/>
    <mergeCell ref="A1:A2"/>
    <mergeCell ref="B1:B2"/>
    <mergeCell ref="C1:E1"/>
    <mergeCell ref="F1:F2"/>
    <mergeCell ref="I1:I2"/>
    <mergeCell ref="J1:J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8D602-30A7-4E4E-B6A9-DF7B2611A2B9}">
  <dimension ref="A1:C5"/>
  <sheetViews>
    <sheetView workbookViewId="0">
      <selection activeCell="A2" sqref="A2:C5"/>
    </sheetView>
  </sheetViews>
  <sheetFormatPr baseColWidth="10" defaultRowHeight="14.4" x14ac:dyDescent="0.3"/>
  <cols>
    <col min="1" max="1" width="20" customWidth="1"/>
    <col min="2" max="2" width="27.21875" customWidth="1"/>
    <col min="3" max="3" width="20" customWidth="1"/>
  </cols>
  <sheetData>
    <row r="1" spans="1:3" x14ac:dyDescent="0.3">
      <c r="A1" s="49" t="s">
        <v>16</v>
      </c>
      <c r="B1" s="49" t="s">
        <v>17</v>
      </c>
      <c r="C1" s="49" t="s">
        <v>30</v>
      </c>
    </row>
    <row r="2" spans="1:3" ht="57.6" x14ac:dyDescent="0.3">
      <c r="A2" s="50" t="s">
        <v>18</v>
      </c>
      <c r="B2" s="51" t="s">
        <v>19</v>
      </c>
      <c r="C2" s="51" t="s">
        <v>20</v>
      </c>
    </row>
    <row r="3" spans="1:3" ht="72" x14ac:dyDescent="0.3">
      <c r="A3" s="50" t="s">
        <v>21</v>
      </c>
      <c r="B3" s="51" t="s">
        <v>22</v>
      </c>
      <c r="C3" s="51" t="s">
        <v>23</v>
      </c>
    </row>
    <row r="4" spans="1:3" ht="86.4" x14ac:dyDescent="0.3">
      <c r="A4" s="50" t="s">
        <v>24</v>
      </c>
      <c r="B4" s="51" t="s">
        <v>25</v>
      </c>
      <c r="C4" s="51" t="s">
        <v>26</v>
      </c>
    </row>
    <row r="5" spans="1:3" ht="72" x14ac:dyDescent="0.3">
      <c r="A5" s="50" t="s">
        <v>27</v>
      </c>
      <c r="B5" s="51" t="s">
        <v>28</v>
      </c>
      <c r="C5" s="51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Mayo</vt:lpstr>
      <vt:lpstr>Junio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Marianela Luzardo Briceño</cp:lastModifiedBy>
  <dcterms:created xsi:type="dcterms:W3CDTF">2026-05-22T16:17:47Z</dcterms:created>
  <dcterms:modified xsi:type="dcterms:W3CDTF">2026-06-10T13:30:27Z</dcterms:modified>
</cp:coreProperties>
</file>