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codeName="ThisWorkbook"/>
  <mc:AlternateContent xmlns:mc="http://schemas.openxmlformats.org/markup-compatibility/2006">
    <mc:Choice Requires="x15">
      <x15ac:absPath xmlns:x15ac="http://schemas.microsoft.com/office/spreadsheetml/2010/11/ac" url="C:\Users\munet\Downloads\OBSERVACIONES CASA DE LA MUJER\ANEXOS Y FORMATOS\ANEXOS Y FORMATOS\"/>
    </mc:Choice>
  </mc:AlternateContent>
  <xr:revisionPtr revIDLastSave="0" documentId="13_ncr:1_{83188951-3FEF-4DD4-AEEB-F3AA2F4F7780}" xr6:coauthVersionLast="47" xr6:coauthVersionMax="47" xr10:uidLastSave="{00000000-0000-0000-0000-000000000000}"/>
  <bookViews>
    <workbookView xWindow="-109" yWindow="-109" windowWidth="26301" windowHeight="14169" activeTab="1"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(Entidad)'!$I$7:$I$52</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(Entidad)'!$B$1:$L$198</definedName>
    <definedName name="_xlnm.Print_Area" localSheetId="1">'PROPUESTA ECONOMICA(Proponente)'!$B$2:$L$60</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(Entidad)'!$K$185</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(Entidad)'!$K$197</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(Entidad)'!$K$197</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(Entidad)'!$K$198</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J182" i="265" l="1"/>
  <c r="I182" i="265"/>
  <c r="J181" i="265"/>
  <c r="I181" i="265"/>
  <c r="K181" i="265" s="1"/>
  <c r="J180" i="265"/>
  <c r="I180" i="265"/>
  <c r="K180" i="265" s="1"/>
  <c r="J179" i="265"/>
  <c r="I179" i="265"/>
  <c r="K179" i="265" s="1"/>
  <c r="K177" i="265"/>
  <c r="K168" i="265"/>
  <c r="K169" i="265"/>
  <c r="K170" i="265"/>
  <c r="K171" i="265"/>
  <c r="K172" i="265"/>
  <c r="K173" i="265"/>
  <c r="K174" i="265"/>
  <c r="K175" i="265"/>
  <c r="K176" i="265"/>
  <c r="K167" i="265"/>
  <c r="J164" i="265"/>
  <c r="I164" i="265"/>
  <c r="I163" i="265"/>
  <c r="K163" i="265" s="1"/>
  <c r="J162" i="265"/>
  <c r="I162" i="265"/>
  <c r="J161" i="265"/>
  <c r="I161" i="265"/>
  <c r="I160" i="265"/>
  <c r="K160" i="265" s="1"/>
  <c r="J159" i="265"/>
  <c r="I159" i="265"/>
  <c r="J158" i="265"/>
  <c r="I158" i="265"/>
  <c r="J157" i="265"/>
  <c r="I157" i="265"/>
  <c r="J156" i="265"/>
  <c r="I156" i="265"/>
  <c r="J155" i="265"/>
  <c r="I155" i="265"/>
  <c r="J154" i="265"/>
  <c r="I154" i="265"/>
  <c r="J153" i="265"/>
  <c r="I153" i="265"/>
  <c r="J152" i="265"/>
  <c r="I152" i="265"/>
  <c r="J151" i="265"/>
  <c r="I151" i="265"/>
  <c r="K151" i="265" s="1"/>
  <c r="J150" i="265"/>
  <c r="I150" i="265"/>
  <c r="J149" i="265"/>
  <c r="I149" i="265"/>
  <c r="J148" i="265"/>
  <c r="I148" i="265"/>
  <c r="J147" i="265"/>
  <c r="I147" i="265"/>
  <c r="J146" i="265"/>
  <c r="I146" i="265"/>
  <c r="J145" i="265"/>
  <c r="I145" i="265"/>
  <c r="J144" i="265"/>
  <c r="I144" i="265"/>
  <c r="J143" i="265"/>
  <c r="I143" i="265"/>
  <c r="J142" i="265"/>
  <c r="I142" i="265"/>
  <c r="J141" i="265"/>
  <c r="I141" i="265"/>
  <c r="J140" i="265"/>
  <c r="I140" i="265"/>
  <c r="J139" i="265"/>
  <c r="I139" i="265"/>
  <c r="J138" i="265"/>
  <c r="I138" i="265"/>
  <c r="J137" i="265"/>
  <c r="I137" i="265"/>
  <c r="J136" i="265"/>
  <c r="I136" i="265"/>
  <c r="J135" i="265"/>
  <c r="I135" i="265"/>
  <c r="J134" i="265"/>
  <c r="I134" i="265"/>
  <c r="J133" i="265"/>
  <c r="I133" i="265"/>
  <c r="J132" i="265"/>
  <c r="I132" i="265"/>
  <c r="J131" i="265"/>
  <c r="I131" i="265"/>
  <c r="J130" i="265"/>
  <c r="I130" i="265"/>
  <c r="J129" i="265"/>
  <c r="I129" i="265"/>
  <c r="I126" i="265"/>
  <c r="K126" i="265" s="1"/>
  <c r="I125" i="265"/>
  <c r="K125" i="265" s="1"/>
  <c r="I124" i="265"/>
  <c r="K124" i="265" s="1"/>
  <c r="I123" i="265"/>
  <c r="K123" i="265" s="1"/>
  <c r="J120" i="265"/>
  <c r="I120" i="265"/>
  <c r="I119" i="265"/>
  <c r="K119" i="265" s="1"/>
  <c r="J118" i="265"/>
  <c r="I118" i="265"/>
  <c r="K118" i="265" s="1"/>
  <c r="I117" i="265"/>
  <c r="K117" i="265" s="1"/>
  <c r="J116" i="265"/>
  <c r="I116" i="265"/>
  <c r="I115" i="265"/>
  <c r="K115" i="265" s="1"/>
  <c r="I112" i="265"/>
  <c r="K112" i="265" s="1"/>
  <c r="J111" i="265"/>
  <c r="I111" i="265"/>
  <c r="J110" i="265"/>
  <c r="I110" i="265"/>
  <c r="I109" i="265"/>
  <c r="K109" i="265" s="1"/>
  <c r="I108" i="265"/>
  <c r="K108" i="265" s="1"/>
  <c r="I107" i="265"/>
  <c r="K107" i="265" s="1"/>
  <c r="J106" i="265"/>
  <c r="I106" i="265"/>
  <c r="I105" i="265"/>
  <c r="K105" i="265" s="1"/>
  <c r="I104" i="265"/>
  <c r="K104" i="265" s="1"/>
  <c r="J103" i="265"/>
  <c r="I103" i="265"/>
  <c r="J102" i="265"/>
  <c r="I102" i="265"/>
  <c r="I101" i="265"/>
  <c r="K101" i="265" s="1"/>
  <c r="I100" i="265"/>
  <c r="K100" i="265" s="1"/>
  <c r="I99" i="265"/>
  <c r="K99" i="265" s="1"/>
  <c r="I98" i="265"/>
  <c r="K98" i="265" s="1"/>
  <c r="I97" i="265"/>
  <c r="K97" i="265" s="1"/>
  <c r="J94" i="265"/>
  <c r="I94" i="265"/>
  <c r="J93" i="265"/>
  <c r="I93" i="265"/>
  <c r="J92" i="265"/>
  <c r="I92" i="265"/>
  <c r="J91" i="265"/>
  <c r="I91" i="265"/>
  <c r="I90" i="265"/>
  <c r="K90" i="265" s="1"/>
  <c r="J89" i="265"/>
  <c r="I89" i="265"/>
  <c r="J88" i="265"/>
  <c r="I88" i="265"/>
  <c r="I87" i="265"/>
  <c r="K87" i="265" s="1"/>
  <c r="I86" i="265"/>
  <c r="K86" i="265" s="1"/>
  <c r="I85" i="265"/>
  <c r="K85" i="265" s="1"/>
  <c r="I84" i="265"/>
  <c r="K84" i="265" s="1"/>
  <c r="I83" i="265"/>
  <c r="K83" i="265" s="1"/>
  <c r="J80" i="265"/>
  <c r="I80" i="265"/>
  <c r="J79" i="265"/>
  <c r="I79" i="265"/>
  <c r="J78" i="265"/>
  <c r="I78" i="265"/>
  <c r="J77" i="265"/>
  <c r="I77" i="265"/>
  <c r="I76" i="265"/>
  <c r="K76" i="265" s="1"/>
  <c r="J73" i="265"/>
  <c r="I73" i="265"/>
  <c r="J72" i="265"/>
  <c r="I72" i="265"/>
  <c r="J71" i="265"/>
  <c r="I71" i="265"/>
  <c r="I70" i="265"/>
  <c r="K70" i="265" s="1"/>
  <c r="J69" i="265"/>
  <c r="I69" i="265"/>
  <c r="I68" i="265"/>
  <c r="K68" i="265" s="1"/>
  <c r="I67" i="265"/>
  <c r="K67" i="265" s="1"/>
  <c r="I66" i="265"/>
  <c r="K66" i="265" s="1"/>
  <c r="I65" i="265"/>
  <c r="K65" i="265" s="1"/>
  <c r="J64" i="265"/>
  <c r="I64" i="265"/>
  <c r="J61" i="265"/>
  <c r="J60" i="265"/>
  <c r="J59" i="265"/>
  <c r="J58" i="265"/>
  <c r="J57" i="265"/>
  <c r="J56" i="265"/>
  <c r="J54" i="265"/>
  <c r="J53" i="265"/>
  <c r="I61" i="265"/>
  <c r="I60" i="265"/>
  <c r="I59" i="265"/>
  <c r="I58" i="265"/>
  <c r="I57" i="265"/>
  <c r="I56" i="265"/>
  <c r="I55" i="265"/>
  <c r="K55" i="265" s="1"/>
  <c r="I54" i="265"/>
  <c r="I53" i="265"/>
  <c r="J50" i="265"/>
  <c r="I50" i="265"/>
  <c r="J49" i="265"/>
  <c r="I49" i="265"/>
  <c r="J48" i="265"/>
  <c r="I48" i="265"/>
  <c r="I47" i="265"/>
  <c r="K47" i="265" s="1"/>
  <c r="I44" i="265"/>
  <c r="K44" i="265" s="1"/>
  <c r="I43" i="265"/>
  <c r="K43" i="265" s="1"/>
  <c r="J42" i="265"/>
  <c r="I42" i="265"/>
  <c r="J41" i="265"/>
  <c r="I41" i="265"/>
  <c r="J40" i="265"/>
  <c r="I40" i="265"/>
  <c r="J39" i="265"/>
  <c r="I39" i="265"/>
  <c r="J38" i="265"/>
  <c r="I38" i="265"/>
  <c r="J37" i="265"/>
  <c r="I37" i="265"/>
  <c r="J36" i="265"/>
  <c r="I36" i="265"/>
  <c r="J35" i="265"/>
  <c r="I35" i="265"/>
  <c r="J34" i="265"/>
  <c r="I34" i="265"/>
  <c r="J33" i="265"/>
  <c r="I33" i="265"/>
  <c r="J32" i="265"/>
  <c r="I32" i="265"/>
  <c r="J31" i="265"/>
  <c r="I31" i="265"/>
  <c r="J30" i="265"/>
  <c r="I30" i="265"/>
  <c r="G43" i="265"/>
  <c r="I27" i="265"/>
  <c r="K27" i="265" s="1"/>
  <c r="I26" i="265"/>
  <c r="K26" i="265" s="1"/>
  <c r="I25" i="265"/>
  <c r="K25" i="265" s="1"/>
  <c r="J24" i="265"/>
  <c r="I24" i="265"/>
  <c r="J23" i="265"/>
  <c r="I23" i="265"/>
  <c r="J22" i="265"/>
  <c r="I22" i="265"/>
  <c r="I19" i="265"/>
  <c r="K19" i="265" s="1"/>
  <c r="I18" i="265"/>
  <c r="K18" i="265" s="1"/>
  <c r="I17" i="265"/>
  <c r="K17" i="265" s="1"/>
  <c r="I16" i="265"/>
  <c r="K16" i="265" s="1"/>
  <c r="I13" i="265"/>
  <c r="K13" i="265" s="1"/>
  <c r="I12" i="265"/>
  <c r="K12" i="265" s="1"/>
  <c r="I11" i="265"/>
  <c r="K11" i="265" s="1"/>
  <c r="I10" i="265"/>
  <c r="K10" i="265" s="1"/>
  <c r="K159" i="265" l="1"/>
  <c r="K143" i="265"/>
  <c r="K155" i="265"/>
  <c r="K133" i="265"/>
  <c r="K182" i="265"/>
  <c r="K149" i="265"/>
  <c r="K183" i="265"/>
  <c r="K162" i="265"/>
  <c r="K91" i="265"/>
  <c r="K158" i="265"/>
  <c r="K161" i="265"/>
  <c r="K141" i="265"/>
  <c r="K157" i="265"/>
  <c r="K129" i="265"/>
  <c r="K137" i="265"/>
  <c r="K145" i="265"/>
  <c r="K153" i="265"/>
  <c r="K130" i="265"/>
  <c r="K138" i="265"/>
  <c r="K146" i="265"/>
  <c r="K154" i="265"/>
  <c r="K116" i="265"/>
  <c r="K131" i="265"/>
  <c r="K139" i="265"/>
  <c r="K147" i="265"/>
  <c r="K164" i="265"/>
  <c r="K132" i="265"/>
  <c r="K140" i="265"/>
  <c r="K148" i="265"/>
  <c r="K156" i="265"/>
  <c r="K120" i="265"/>
  <c r="K134" i="265"/>
  <c r="K142" i="265"/>
  <c r="K150" i="265"/>
  <c r="K135" i="265"/>
  <c r="K136" i="265"/>
  <c r="K144" i="265"/>
  <c r="K152" i="265"/>
  <c r="K88" i="265"/>
  <c r="K78" i="265"/>
  <c r="K92" i="265"/>
  <c r="K127" i="265"/>
  <c r="K94" i="265"/>
  <c r="K110" i="265"/>
  <c r="K89" i="265"/>
  <c r="K77" i="265"/>
  <c r="K103" i="265"/>
  <c r="K111" i="265"/>
  <c r="K79" i="265"/>
  <c r="K69" i="265"/>
  <c r="K80" i="265"/>
  <c r="K102" i="265"/>
  <c r="K93" i="265"/>
  <c r="K72" i="265"/>
  <c r="K106" i="265"/>
  <c r="K64" i="265"/>
  <c r="K71" i="265"/>
  <c r="K73" i="265"/>
  <c r="K54" i="265"/>
  <c r="K61" i="265"/>
  <c r="K49" i="265"/>
  <c r="K57" i="265"/>
  <c r="K58" i="265"/>
  <c r="K60" i="265"/>
  <c r="K59" i="265"/>
  <c r="K56" i="265"/>
  <c r="K53" i="265"/>
  <c r="K50" i="265"/>
  <c r="K31" i="265"/>
  <c r="K39" i="265"/>
  <c r="K48" i="265"/>
  <c r="K30" i="265"/>
  <c r="K38" i="265"/>
  <c r="K22" i="265"/>
  <c r="K33" i="265"/>
  <c r="K41" i="265"/>
  <c r="K35" i="265"/>
  <c r="K32" i="265"/>
  <c r="K40" i="265"/>
  <c r="K23" i="265"/>
  <c r="K34" i="265"/>
  <c r="K42" i="265"/>
  <c r="K24" i="265"/>
  <c r="K36" i="265"/>
  <c r="K37" i="265"/>
  <c r="K14" i="265"/>
  <c r="K20" i="265"/>
  <c r="K165" i="265" l="1"/>
  <c r="K121" i="265"/>
  <c r="K81" i="265"/>
  <c r="K95" i="265"/>
  <c r="K113" i="265"/>
  <c r="K74" i="265"/>
  <c r="K62" i="265"/>
  <c r="K51" i="265"/>
  <c r="K28" i="265"/>
  <c r="K184" i="265" s="1"/>
  <c r="K45" i="265"/>
  <c r="K185" i="265" l="1"/>
  <c r="K186" i="265" s="1"/>
</calcChain>
</file>

<file path=xl/sharedStrings.xml><?xml version="1.0" encoding="utf-8"?>
<sst xmlns="http://schemas.openxmlformats.org/spreadsheetml/2006/main" count="553" uniqueCount="352">
  <si>
    <t xml:space="preserve">Formulario 1 - Propuesta económica  -  Licitación de obra pública de infraestructura social </t>
  </si>
  <si>
    <t xml:space="preserve">version 2 del 21 de agosto de 2025 </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</si>
  <si>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</si>
  <si>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</si>
  <si>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</si>
  <si>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</si>
  <si>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</si>
  <si>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</si>
  <si>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</si>
  <si>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</si>
  <si>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</si>
  <si>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</si>
  <si>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</si>
  <si>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</si>
  <si>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</si>
  <si>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</si>
  <si>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</si>
  <si>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t>DESCRIPCION</t>
  </si>
  <si>
    <t>PORCENTAJE</t>
  </si>
  <si>
    <t>ADMINISTRACIÓN</t>
  </si>
  <si>
    <t>A=</t>
  </si>
  <si>
    <t xml:space="preserve">IMPREVISTO
</t>
  </si>
  <si>
    <t>I=</t>
  </si>
  <si>
    <t xml:space="preserve">UTILIDAD
</t>
  </si>
  <si>
    <t>U=</t>
  </si>
  <si>
    <t>TOTAL A.I.U</t>
  </si>
  <si>
    <t>A.I.U.=</t>
  </si>
  <si>
    <t>FORMULARIO 1</t>
  </si>
  <si>
    <t>PROPUESTA ECONÓMICA</t>
  </si>
  <si>
    <r>
      <rPr>
        <sz val="11"/>
        <color rgb="FFFF0000"/>
        <rFont val="Arial"/>
        <family val="2"/>
      </rPr>
      <t xml:space="preserve">[La Entidad puede utilizar este Formulario de presentación de </t>
    </r>
    <r>
      <rPr>
        <b/>
        <u/>
        <sz val="11"/>
        <color rgb="FFFF0000"/>
        <rFont val="Arial"/>
        <family val="2"/>
      </rPr>
      <t>Propuesta Económica</t>
    </r>
    <r>
      <rPr>
        <sz val="11"/>
        <color rgb="FFFF0000"/>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</si>
  <si>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</si>
  <si>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</si>
  <si>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</si>
  <si>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</si>
  <si>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</si>
  <si>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</si>
  <si>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</si>
  <si>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</si>
  <si>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</si>
  <si>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</si>
  <si>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</si>
  <si>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</si>
  <si>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</si>
  <si>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</si>
  <si>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</si>
  <si>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</si>
  <si>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</si>
  <si>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</si>
  <si>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</si>
  <si>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</si>
  <si>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</si>
  <si>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</si>
  <si>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</si>
  <si>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</si>
  <si>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</si>
  <si>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</si>
  <si>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</si>
  <si>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</si>
  <si>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</si>
  <si>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</si>
  <si>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</si>
  <si>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</si>
  <si>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</si>
  <si>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</si>
  <si>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</si>
  <si>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</si>
  <si>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</si>
  <si>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</si>
  <si>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</si>
  <si>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</si>
  <si>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</si>
  <si>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</si>
  <si>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</si>
  <si>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</si>
  <si>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</si>
  <si>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</si>
  <si>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</si>
  <si>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</si>
  <si>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</si>
  <si>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</si>
  <si>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</si>
  <si>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</si>
  <si>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</si>
  <si>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</si>
  <si>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</si>
  <si>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</si>
  <si>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</si>
  <si>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</si>
  <si>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</si>
  <si>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</si>
  <si>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</si>
  <si>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Cerca en tela verde H = 2.10 m</t>
  </si>
  <si>
    <t>Campamento 18 m² en tabla, teja de eternit, inc. Trans, materiales</t>
  </si>
  <si>
    <t>Red eléctrica provisional L=50 m</t>
  </si>
  <si>
    <t>Localización y replanteo de cimientos con elementos de precisión</t>
  </si>
  <si>
    <t>ml</t>
  </si>
  <si>
    <t>un</t>
  </si>
  <si>
    <t>m2</t>
  </si>
  <si>
    <t>CAPITULO 1 (PRELIMINARES)</t>
  </si>
  <si>
    <t>CAPITULO 2 (EXCAVACIONES Y RELLENOS)</t>
  </si>
  <si>
    <t>Excavación manual de material común H=0.0-2.0 m (Incluye retiro de sobrantes a una distancia menor de 5 km)</t>
  </si>
  <si>
    <t>Relleno en recebo común compactado mecánicamente</t>
  </si>
  <si>
    <t>Relleno con material del sitio compactado mecánicamente</t>
  </si>
  <si>
    <t>Relleno agregado en material de base compactado mecánicamente</t>
  </si>
  <si>
    <t>m3</t>
  </si>
  <si>
    <t>CAPITULO 3 (CIMENTACIONES)</t>
  </si>
  <si>
    <t>Zapatas en concreto 3000 psi</t>
  </si>
  <si>
    <t>Vigas de amarre en concreto 3000 psi</t>
  </si>
  <si>
    <t>Concreto para losa de tanque en concreto de 4000 psi impermeabilizado e= 0.20 m</t>
  </si>
  <si>
    <t>Concreto ciclópeo 2000 psi, 40% rajón</t>
  </si>
  <si>
    <t>Concreto clase F, 2000 psi para solados y atraques</t>
  </si>
  <si>
    <t>Acero figurado 60000 psi</t>
  </si>
  <si>
    <t>kg</t>
  </si>
  <si>
    <t>APU-01</t>
  </si>
  <si>
    <t>APU-02</t>
  </si>
  <si>
    <t>APU-03</t>
  </si>
  <si>
    <t>Concreto para columnetas de 3000 psi 0.15x0.15 m</t>
  </si>
  <si>
    <t>Concreto para columnas de 3000 psi</t>
  </si>
  <si>
    <t>Concreto para vigas de confinamiento de 3000 psi 0.15x0.20 m</t>
  </si>
  <si>
    <t>Concreto para viga cinta de 3000 psi 0.15x0.10 m</t>
  </si>
  <si>
    <t xml:space="preserve">Concreto para vigas de 3000 psi </t>
  </si>
  <si>
    <t>Concreto para muro de contención de 21MPa</t>
  </si>
  <si>
    <t>Concreto para muro de cerrramiento de 21MPa</t>
  </si>
  <si>
    <t xml:space="preserve">Concreto para muro de tanque de 28MPa impermeabilizado </t>
  </si>
  <si>
    <t>Concreto para escaleras de 3000 psi</t>
  </si>
  <si>
    <t>Concreto para placa maciza de tanque de 4000 psi impermeabilizado e=0.15 m</t>
  </si>
  <si>
    <t>Suministro e instalación de perfileria estructural (Incluye anticorrosivo y pintura)</t>
  </si>
  <si>
    <t>Suministro e instalación de platina A-36 240x180x10 mm incluye 4 barras roscadas A-193 Gr. B7 Ø=1/2" L=150 mm y soldadura E-70XX</t>
  </si>
  <si>
    <t>Suministro e instalación de angulo en platina A-36 40x80x5 mm L=9700 mm incluye 64 barras roscadas A-193 Gr. B7 Ø=3/8" L=100 mm y soldadura E-70XX</t>
  </si>
  <si>
    <t>Refuerzo malla electrosoldada</t>
  </si>
  <si>
    <t>APU-04</t>
  </si>
  <si>
    <t>APU-05</t>
  </si>
  <si>
    <t>APU-06</t>
  </si>
  <si>
    <t>APU-07</t>
  </si>
  <si>
    <t>APU-08</t>
  </si>
  <si>
    <t>APU-09</t>
  </si>
  <si>
    <t>APU-10</t>
  </si>
  <si>
    <t>APU-11</t>
  </si>
  <si>
    <t>APU-12</t>
  </si>
  <si>
    <t>APU-13</t>
  </si>
  <si>
    <t>APU-14</t>
  </si>
  <si>
    <t>APU-15</t>
  </si>
  <si>
    <t>APU-16</t>
  </si>
  <si>
    <t>CAPITULO 4 (ESTRUCTURA)</t>
  </si>
  <si>
    <t>CAPITULO 5 (CUBIERTAS)</t>
  </si>
  <si>
    <t>Cielo raso en PVC e= 8 mm (Incluye estructura de apoyo)</t>
  </si>
  <si>
    <t xml:space="preserve">Suministro e instalación de correa tubular metálica 50x150x3 mm </t>
  </si>
  <si>
    <t>Suministro e instalación de teja master 1000</t>
  </si>
  <si>
    <t>Suministro e instalación de caballete para teja master 1000</t>
  </si>
  <si>
    <t>APU-17</t>
  </si>
  <si>
    <t>APU-18</t>
  </si>
  <si>
    <t>APU-19</t>
  </si>
  <si>
    <t>CAPITULO 6 (PISOS Y ACABADOS)</t>
  </si>
  <si>
    <t>Placa base concreto 0.10 m 3000 psi</t>
  </si>
  <si>
    <t>Concreto para rampa en concreto de 3000 psi e= 0.10 m</t>
  </si>
  <si>
    <t>Alistado impermeabilizado piso 1:3 E=0.04 m</t>
  </si>
  <si>
    <t>Piso en tableta tipo pesado antideslizante de 31x60 cm o similar</t>
  </si>
  <si>
    <t>Piso en cerámica trafico pesado antideslizante color blanco 80x80 cm o similar</t>
  </si>
  <si>
    <t>Piso en cerámica de 25x110 cm tipo madera o similar</t>
  </si>
  <si>
    <t>Piso en cerámica para baño de 33.8x33.8 cm o similar</t>
  </si>
  <si>
    <t>Guarda escoba en cerámica  trafico pesado antideslizante color blanco H=0.07 m o similar</t>
  </si>
  <si>
    <t>Guarda escoba en cerámica tipo madera  H=0.07 m o similar</t>
  </si>
  <si>
    <t>APU-20</t>
  </si>
  <si>
    <t>APU-21</t>
  </si>
  <si>
    <t>APU-22</t>
  </si>
  <si>
    <t>APU-23</t>
  </si>
  <si>
    <t>APU-24</t>
  </si>
  <si>
    <t>APU-25</t>
  </si>
  <si>
    <t>APU-26</t>
  </si>
  <si>
    <t>APU-27</t>
  </si>
  <si>
    <t>CAPITULO 7 (DIVISIONES DE MUROS Y ACABADOS)</t>
  </si>
  <si>
    <t>Mampostería en ladrillo H-15 e=15 cm</t>
  </si>
  <si>
    <t>Pañete liso muros 1:4, E=1.5 cm</t>
  </si>
  <si>
    <t>Estuco y vinilo 3 manos</t>
  </si>
  <si>
    <t>Estuco y vinilo 3 manos (lineal)</t>
  </si>
  <si>
    <t>Enchape en cerámica para paredes de baño cara única 30x60 cm o similar</t>
  </si>
  <si>
    <t>División metálica en acero inoxidable 304 cal. 20 (Incluye puertas y accesorios)</t>
  </si>
  <si>
    <t>Fachada en celosia metalica con colores acorde a los institucionales</t>
  </si>
  <si>
    <t>Suministro y montaje de muro en placa en fibrocemento de 10 mm en una cara E=0.25 m</t>
  </si>
  <si>
    <t>Suministro y montaje de muro en placa de fibrocemento de 10 mm en dos caras E=0.25 m</t>
  </si>
  <si>
    <t>APU-28</t>
  </si>
  <si>
    <t>APU-29</t>
  </si>
  <si>
    <t>APU-30</t>
  </si>
  <si>
    <t>APU-31</t>
  </si>
  <si>
    <t>APU-32</t>
  </si>
  <si>
    <t>CAPITULO 8 (PUERTAS Y VENTANAS)</t>
  </si>
  <si>
    <t>Ventana en aluminio corrediza</t>
  </si>
  <si>
    <t>Puerta en madera entamborada sencilla</t>
  </si>
  <si>
    <t>Puerta de doble hoja en vidrio lamina 3+3 con sistema corredizo con marco en aluminio 7038</t>
  </si>
  <si>
    <t>Puerta de triple hoja en vidrio lamina 3+3 con sistema corredizo con marco en aluminio 7038</t>
  </si>
  <si>
    <t>Persiana metálica de exteriror para cafeteria</t>
  </si>
  <si>
    <t>APU-33</t>
  </si>
  <si>
    <t>APU-34</t>
  </si>
  <si>
    <t>APU-35</t>
  </si>
  <si>
    <t>APU-36</t>
  </si>
  <si>
    <t>CAPITULO 9 (RED DE INSTALACIONES HIDRÁULICAS)</t>
  </si>
  <si>
    <t>Punto hidráulico PVC-P/paral 1/2"</t>
  </si>
  <si>
    <t>Red suministro PVC 1/2"</t>
  </si>
  <si>
    <t>Red suministro PVC 3/4"</t>
  </si>
  <si>
    <t>Red suministro PVC 1"</t>
  </si>
  <si>
    <t>Red suministro PVC 1 1/2"</t>
  </si>
  <si>
    <t>Suministro e instalación de válvula de bola  ø =1/2"</t>
  </si>
  <si>
    <t>Suministro e instalación de válvula de bola  ø =3/4"</t>
  </si>
  <si>
    <t>Tapa registro 20x20</t>
  </si>
  <si>
    <t>Suministro e instalación de sistema de dos bombas y accesorios (Pot =1.0 Hp, succión ø = 2" e impulsión ø = 1 1/2") e hidroneumático de 200 lts</t>
  </si>
  <si>
    <t>Suministro e instalación de medidor de 1/2" (Incluye marco y tapa en hierro ductil con sistema de seguridad fundida sobre caja de concreto)</t>
  </si>
  <si>
    <t>Suministro e instalación de ventilaciones HG de tanque 2"</t>
  </si>
  <si>
    <t>Suministro e instalación de tapa en lamina de alfajor e=4 mm para tanque 0.94x0.94 m</t>
  </si>
  <si>
    <t>APU-37</t>
  </si>
  <si>
    <t>APU-38</t>
  </si>
  <si>
    <t>APU-39</t>
  </si>
  <si>
    <t>APU-40</t>
  </si>
  <si>
    <t>APU-41</t>
  </si>
  <si>
    <t>APU-42</t>
  </si>
  <si>
    <t>Salida sanitaria PVC-S / paral 2"</t>
  </si>
  <si>
    <t>Salida sanitaria PVC-S / paral 4"</t>
  </si>
  <si>
    <t xml:space="preserve">Red sanitaria PVC-S 2" </t>
  </si>
  <si>
    <t xml:space="preserve">Red sanitaria PVC-S 3" </t>
  </si>
  <si>
    <t xml:space="preserve">Red sanitaria PVC-S 4" </t>
  </si>
  <si>
    <t xml:space="preserve">Tubería sanitaria PVC novafort ø = 4" </t>
  </si>
  <si>
    <t xml:space="preserve">Tubería sanitaria PVC novafort ø = 6" </t>
  </si>
  <si>
    <t>Reventilación 2"</t>
  </si>
  <si>
    <t>Reventilación 3"</t>
  </si>
  <si>
    <t>Salida sanitaria PVC-S/Sifón 2"</t>
  </si>
  <si>
    <t>Salida sanitaria PVC-S/Sifón 3"</t>
  </si>
  <si>
    <t>Caja de inspección de 60x60</t>
  </si>
  <si>
    <t>Caja de inspección de 80x80</t>
  </si>
  <si>
    <t>Canal en concreto de 4000 psi impermeabilizado b=0.25 m Hvariable</t>
  </si>
  <si>
    <t>Canal metálico en lamina galvanizada cal. 20  0.15x0.20 m</t>
  </si>
  <si>
    <t>Rejilla piso 0.30 m</t>
  </si>
  <si>
    <t>APU-43</t>
  </si>
  <si>
    <t>APU-44</t>
  </si>
  <si>
    <t>APU-45</t>
  </si>
  <si>
    <t>APU-46</t>
  </si>
  <si>
    <t>APU-47</t>
  </si>
  <si>
    <t>CAPITULO 10 (RED DE INSTALACIONES SANITARIAS Y PLUVIALES)</t>
  </si>
  <si>
    <t>CAPITULO 11 (RED DE GAS)</t>
  </si>
  <si>
    <t>Tubería de acero galvanizado 1/2" SCH 40 (incluye accesorios)</t>
  </si>
  <si>
    <t>Punto de gas  Ø=1/2"</t>
  </si>
  <si>
    <t>Válvula de bola gas 1/2"</t>
  </si>
  <si>
    <t>Rejilla plástica ventilación 20x20</t>
  </si>
  <si>
    <t>Suministro e instalación de medidor de gas (Q=0.32 m³/h, PE=60 psi y PS=23 mbar)</t>
  </si>
  <si>
    <t>APU-48</t>
  </si>
  <si>
    <t>APU-49</t>
  </si>
  <si>
    <t>CAPITULO 12 (APARATOS SANITARIOS Y ACCESORIOS)</t>
  </si>
  <si>
    <t>Suministro e instalación de lavaplatos de sobreponer  en acero inoxidable 120x60 cm (Incluye accesorios y grifería)</t>
  </si>
  <si>
    <t>Suministro e instalación lavamanos colgar (incluye griferia)</t>
  </si>
  <si>
    <t>Suministro e instalación sanitario tanque (incluye grifería)</t>
  </si>
  <si>
    <t>Espejo incoloro 3 mm sin biselar</t>
  </si>
  <si>
    <t>CAPITULO 13 (RED ELÉCTRICA DE ILUMINACIÓN Y FUERZA)</t>
  </si>
  <si>
    <t>Suministro transporte e instalacion de tomacorriente doble normal 127V</t>
  </si>
  <si>
    <t>Suministro transporte e instalacion de tomacorriente doble GFCI 127V</t>
  </si>
  <si>
    <t>Suministro transporte e instalacion de tomacorriente regulado 127V</t>
  </si>
  <si>
    <t>Suministro transporte e instalacion de luminaria de emergencia de 2x1,5W</t>
  </si>
  <si>
    <t>Suministro transporte e instalacion de luminaria LED panel LED 60x60 40W</t>
  </si>
  <si>
    <t xml:space="preserve">Suministro transporte e instalacion de luminaria panel LED de 12W - circular </t>
  </si>
  <si>
    <t>Suministro transporte e instalacion de luminaria letrero de salida 1,5W</t>
  </si>
  <si>
    <t>Suministro transporte e instalacion de luminaria panel LED de 18W circular</t>
  </si>
  <si>
    <t xml:space="preserve">Suministro transporte e instalacion de luminaria panel LED de 24W - circular </t>
  </si>
  <si>
    <t>Suministro transporte e instalacion de luminaria panel LED de 24W - cuadrado</t>
  </si>
  <si>
    <t>Suministro transporte e instalacion de interruptor conmutable</t>
  </si>
  <si>
    <t>Suministro transporte e instalacion de luminaria hermetica de 18W</t>
  </si>
  <si>
    <t xml:space="preserve">Suministro transporte e instalacion de interruptor sencillo </t>
  </si>
  <si>
    <t xml:space="preserve">Suministro transporte e instalacion de luminaria para area comun de 35W en posteria metalica de 8 metros y puesta a tierra </t>
  </si>
  <si>
    <t>Suministro transporte e instalacion de totalizador de 3x40A</t>
  </si>
  <si>
    <t xml:space="preserve">Suministro transporte e instalacion de sensor de movimiento </t>
  </si>
  <si>
    <t>Suministro transporte e instalacion de breaker enchufable de 1x20A</t>
  </si>
  <si>
    <t>Suministro transporte e instalacion de tubo PVC de 1¼"</t>
  </si>
  <si>
    <t>Suministro transporte e instalacion de tubo PVC de 3/4"</t>
  </si>
  <si>
    <t xml:space="preserve">Suministro transporte e instalacion de cable de cobre No 12 AWG libre de halogenos </t>
  </si>
  <si>
    <t>Suministro transporte e instalacion de breaker enchufable de 2x20A</t>
  </si>
  <si>
    <t xml:space="preserve">Suministro transporte e instalacion de tablero trifasico de 24 circuitos con espacio para totalizador </t>
  </si>
  <si>
    <t>Suministro transporte e instalacion de UPS bifasica de 6kVA</t>
  </si>
  <si>
    <t>Suministro transporte e instalacion de tomacorriente doble normal 127V para puesta en mobiliario en caja con suplemento</t>
  </si>
  <si>
    <t>Suministro transporte e instalacion de tablero bifasico regulado - incluye bypass</t>
  </si>
  <si>
    <t>Suministro transporte e instalacion de tomacorriente regulado 127V para puesta en mobiliario en caja con suplemento</t>
  </si>
  <si>
    <t>Suministro transporte e instalacion de cable antifraude 3 x 6 + 6 XLPE - cobre</t>
  </si>
  <si>
    <t>Suministro transporte e instalacion de capacete IMC de 1¼" en fachada para bajante a equipo de medida</t>
  </si>
  <si>
    <t>Suministro transporte e instalacion de gabinete equipo de medida parametrizado en cuatro cuadrantes</t>
  </si>
  <si>
    <t>Suministro transporte e instalacion de tuberia SCH40 No 3/4"</t>
  </si>
  <si>
    <t>Suministro transporte e instalacion de fotocelda</t>
  </si>
  <si>
    <t>Suministro transporte e instalacion de caja de inspeccion de 60x60cms</t>
  </si>
  <si>
    <t xml:space="preserve">Suministro transporte e instalacion de acometida 3 No 6 AWG F + 1 No 6 AWG N + 1 No 8 AWG T en cobre libre de halogenos </t>
  </si>
  <si>
    <t xml:space="preserve">Suministro transporte e instalacion de acometida 2 No 8 AWG F + 1 No 8 AWG N + 1 No 8 AWG T en cobre libre de halogenos </t>
  </si>
  <si>
    <t>Suministro transporte e instalacion de caja de inspeccion de 40x40cms</t>
  </si>
  <si>
    <t>Suministro transporte e instalacion de caja de inspeccion de 30x30cms</t>
  </si>
  <si>
    <t xml:space="preserve">un </t>
  </si>
  <si>
    <t>APU-50</t>
  </si>
  <si>
    <t>APU-51</t>
  </si>
  <si>
    <t>APU-52</t>
  </si>
  <si>
    <t>APU-53</t>
  </si>
  <si>
    <t>APU-54</t>
  </si>
  <si>
    <t>APU-55</t>
  </si>
  <si>
    <t>APU-56</t>
  </si>
  <si>
    <t>APU-57</t>
  </si>
  <si>
    <t>APU-58</t>
  </si>
  <si>
    <t>APU-59</t>
  </si>
  <si>
    <t>APU-60</t>
  </si>
  <si>
    <t>APU-61</t>
  </si>
  <si>
    <t>APU-62</t>
  </si>
  <si>
    <t>APU-63</t>
  </si>
  <si>
    <t>APU-64</t>
  </si>
  <si>
    <t>APU-65</t>
  </si>
  <si>
    <t>APU-66</t>
  </si>
  <si>
    <t>APU-67</t>
  </si>
  <si>
    <t>APU-68</t>
  </si>
  <si>
    <t>APU-69</t>
  </si>
  <si>
    <t>APU-70</t>
  </si>
  <si>
    <t>APU-71</t>
  </si>
  <si>
    <t>APU-72</t>
  </si>
  <si>
    <t>APU-73</t>
  </si>
  <si>
    <t>APU-74</t>
  </si>
  <si>
    <t>APU-75</t>
  </si>
  <si>
    <t>APU-76</t>
  </si>
  <si>
    <t>APU-77</t>
  </si>
  <si>
    <t>APU-78</t>
  </si>
  <si>
    <t>APU-79</t>
  </si>
  <si>
    <t>APU-80</t>
  </si>
  <si>
    <t>APU-81</t>
  </si>
  <si>
    <t>APU-82</t>
  </si>
  <si>
    <t>APU-83</t>
  </si>
  <si>
    <t>CAPITULO 14 (RED DE COMUNICACIONES - VOZ Y DATOS)</t>
  </si>
  <si>
    <t xml:space="preserve">Suministro transporte e instalacion de salida de datos </t>
  </si>
  <si>
    <t>Suministro transporte e instalacion de gabinete rack de comunicaciones de 60x60x60cms, incluye kit de ventilacion, organizador horizontal 80x80cms, multitoma, bandeja sencilla ventilada y accesorios</t>
  </si>
  <si>
    <t>Suministro transporte e instalacion de cable UTP categoria 6A</t>
  </si>
  <si>
    <t>Suministro transporte e instalacion de patch cord categoria 6A</t>
  </si>
  <si>
    <t xml:space="preserve">Suministro, transporte e instalacion de patch panel de 24 puertos </t>
  </si>
  <si>
    <t>Suministro tansporte e instalacion de switch de 24 puertos</t>
  </si>
  <si>
    <t>Suministro transporte e instalacion de jack RJ45 categoria 6A</t>
  </si>
  <si>
    <t xml:space="preserve">Suministro transporte e instalacion de access point </t>
  </si>
  <si>
    <t xml:space="preserve">Suministro transporte e instalacion de tubo PVC de 3/4" - Instalacion de comunicaciones </t>
  </si>
  <si>
    <t>Suministro transporte e instalacion de salida de voz y datos en bomiliario en caja con suplemento</t>
  </si>
  <si>
    <t>APU-84</t>
  </si>
  <si>
    <t>APU-85</t>
  </si>
  <si>
    <t>APU-86</t>
  </si>
  <si>
    <t>APU-87</t>
  </si>
  <si>
    <t>APU-88</t>
  </si>
  <si>
    <t>APU-89</t>
  </si>
  <si>
    <t>APU-90</t>
  </si>
  <si>
    <t>CAPITULO 15 (OTROS)</t>
  </si>
  <si>
    <t>Aseo permanente de la obra</t>
  </si>
  <si>
    <t>Suministro e instalación de extintor portatil multiproposito de 10 lbs tipo ABC</t>
  </si>
  <si>
    <t>Suministro e instalación de extintor portatil de 1.5 gln tipo K</t>
  </si>
  <si>
    <t>Empradización de zonas verdes</t>
  </si>
  <si>
    <r>
      <t>[La Entidad puede utilizar este Formulario de detalle del</t>
    </r>
    <r>
      <rPr>
        <b/>
        <u/>
        <sz val="12"/>
        <rFont val="Arial"/>
        <family val="2"/>
      </rPr>
      <t xml:space="preserve"> Presupuesto Oficial</t>
    </r>
    <r>
      <rPr>
        <sz val="12"/>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</si>
  <si>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SUBTOTAL OBRAS INCLUYE IVA</t>
  </si>
  <si>
    <t>AIU (33%)</t>
  </si>
  <si>
    <r>
      <rPr>
        <b/>
        <sz val="12"/>
        <rFont val="Arial"/>
        <family val="2"/>
      </rPr>
      <t>NOTA 1</t>
    </r>
    <r>
      <rPr>
        <sz val="12"/>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</si>
  <si>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r>
      <rPr>
        <b/>
        <sz val="12"/>
        <rFont val="Arial"/>
        <family val="2"/>
      </rPr>
      <t>NOTA 2:</t>
    </r>
    <r>
      <rPr>
        <sz val="12"/>
        <rFont val="Arial"/>
        <family val="2"/>
      </rPr>
      <t xml:space="preserve"> El A.I.U y su discriminación deben estar en porcentaje (%). </t>
    </r>
  </si>
  <si>
    <t>TOTAL</t>
  </si>
  <si>
    <r>
      <rPr>
        <b/>
        <sz val="11"/>
        <rFont val="Arial"/>
        <family val="2"/>
      </rPr>
      <t>NOTA 1:</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</si>
  <si>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1"/>
        <rFont val="Arial"/>
        <family val="2"/>
      </rPr>
      <t>NOTA 2:</t>
    </r>
    <r>
      <rPr>
        <sz val="11"/>
        <rFont val="Arial"/>
        <family val="2"/>
      </rPr>
      <t xml:space="preserve"> El A.I.U y su discriminación deben estar en porcentaje (%).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</si>
</sst>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0">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66">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sz val="11"/>
      <color rgb="FFFF0000"/>
      <name val="Arial"/>
      <family val="2"/>
    </font>
    <font>
      <sz val="11"/>
      <color rgb="FFFF0000"/>
      <name val="Arial"/>
      <family val="2"/>
    </font>
    <font>
      <b/>
      <u/>
      <sz val="11"/>
      <color rgb="FFFF0000"/>
      <name val="Arial"/>
      <family val="2"/>
    </font>
    <font>
      <sz val="10"/>
      <name val="Arial"/>
      <family val="2"/>
    </font>
    <font>
      <sz val="12"/>
      <color theme="1"/>
      <name val="Arial"/>
      <family val="2"/>
    </font>
    <font>
      <sz val="12"/>
      <name val="Arial"/>
      <family val="2"/>
    </font>
    <font>
      <b/>
      <sz val="12"/>
      <name val="Arial"/>
      <family val="2"/>
    </font>
    <font>
      <b/>
      <u/>
      <sz val="12"/>
      <name val="Arial"/>
      <family val="2"/>
    </font>
    <font>
      <sz val="12"/>
      <color theme="1"/>
      <name val="Arial Narrow"/>
      <family val="2"/>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1" tint="0.499984740745262"/>
        <bgColor indexed="64"/>
      </patternFill>
    </fill>
    <fill>
      <patternFill patternType="solid">
        <fgColor rgb="FFBFBFBF"/>
        <bgColor rgb="FFBFBFBF"/>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thin">
        <color indexed="64"/>
      </left>
      <right style="medium">
        <color indexed="64"/>
      </right>
      <top style="medium">
        <color indexed="64"/>
      </top>
      <bottom/>
      <diagonal/>
    </border>
    <border>
      <left style="hair">
        <color indexed="64"/>
      </left>
      <right/>
      <top style="medium">
        <color indexed="64"/>
      </top>
      <bottom/>
      <diagonal/>
    </border>
    <border>
      <left style="medium">
        <color indexed="64"/>
      </left>
      <right style="medium">
        <color indexed="64"/>
      </right>
      <top/>
      <bottom/>
      <diagonal/>
    </border>
    <border>
      <left style="thin">
        <color rgb="FF000000"/>
      </left>
      <right style="medium">
        <color indexed="64"/>
      </right>
      <top style="thin">
        <color rgb="FF000000"/>
      </top>
      <bottom style="thin">
        <color rgb="FF000000"/>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3" fontId="33" fillId="0" borderId="0" applyFont="0" applyFill="0" applyBorder="0" applyAlignment="0" applyProtection="0"/>
    <xf numFmtId="191" fontId="4" fillId="0" borderId="0">
      <protection locked="0"/>
    </xf>
    <xf numFmtId="192" fontId="33"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5"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8"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4">
      <protection locked="0"/>
    </xf>
    <xf numFmtId="0" fontId="44" fillId="0" borderId="0"/>
    <xf numFmtId="0" fontId="45" fillId="0" borderId="0" applyNumberFormat="0" applyFill="0" applyBorder="0" applyAlignment="0" applyProtection="0">
      <alignment vertical="top"/>
      <protection locked="0"/>
    </xf>
    <xf numFmtId="43" fontId="60" fillId="0" borderId="0" applyFont="0" applyFill="0" applyBorder="0" applyAlignment="0" applyProtection="0"/>
    <xf numFmtId="44" fontId="60" fillId="0" borderId="0" applyFont="0" applyFill="0" applyBorder="0" applyAlignment="0" applyProtection="0"/>
  </cellStyleXfs>
  <cellXfs count="563">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3"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4"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32" fillId="25" borderId="88" xfId="89" applyFont="1" applyFill="1" applyBorder="1"/>
    <xf numFmtId="0" fontId="32" fillId="0" borderId="88" xfId="89" applyFont="1" applyBorder="1"/>
    <xf numFmtId="0" fontId="51" fillId="0" borderId="0" xfId="0" applyFont="1" applyAlignment="1">
      <alignment horizontal="center"/>
    </xf>
    <xf numFmtId="0" fontId="51" fillId="24" borderId="46" xfId="0" applyFont="1" applyFill="1" applyBorder="1" applyAlignment="1">
      <alignment horizontal="center"/>
    </xf>
    <xf numFmtId="0" fontId="51" fillId="0" borderId="59"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6" fillId="0" borderId="85" xfId="0" applyFont="1" applyBorder="1" applyAlignment="1">
      <alignment horizontal="left" vertical="center"/>
    </xf>
    <xf numFmtId="0" fontId="61" fillId="25" borderId="18" xfId="0" applyFont="1" applyFill="1" applyBorder="1" applyAlignment="1">
      <alignment vertical="center" wrapText="1"/>
    </xf>
    <xf numFmtId="0" fontId="61" fillId="25" borderId="18" xfId="0" applyFont="1" applyFill="1" applyBorder="1" applyAlignment="1">
      <alignment horizontal="center" vertical="center" wrapText="1"/>
    </xf>
    <xf numFmtId="43" fontId="61" fillId="25" borderId="18" xfId="255" applyFont="1" applyFill="1" applyBorder="1" applyAlignment="1">
      <alignment vertical="center" wrapText="1"/>
    </xf>
    <xf numFmtId="44" fontId="61" fillId="25" borderId="18" xfId="256" applyFont="1" applyFill="1" applyBorder="1" applyAlignment="1">
      <alignment vertical="center" wrapText="1"/>
    </xf>
    <xf numFmtId="2" fontId="62" fillId="25" borderId="18" xfId="0" applyNumberFormat="1" applyFont="1" applyFill="1" applyBorder="1" applyAlignment="1">
      <alignment horizontal="center" vertical="center" wrapText="1"/>
    </xf>
    <xf numFmtId="0" fontId="61" fillId="0" borderId="18" xfId="0" applyFont="1" applyBorder="1" applyAlignment="1">
      <alignment horizontal="left" vertical="center" wrapText="1"/>
    </xf>
    <xf numFmtId="0" fontId="61" fillId="0" borderId="18" xfId="0" applyFont="1" applyBorder="1" applyAlignment="1">
      <alignment horizontal="center" vertical="center" wrapText="1"/>
    </xf>
    <xf numFmtId="2" fontId="62" fillId="25" borderId="23" xfId="0" applyNumberFormat="1" applyFont="1" applyFill="1" applyBorder="1" applyAlignment="1">
      <alignment horizontal="center" vertical="center" wrapText="1"/>
    </xf>
    <xf numFmtId="0" fontId="62" fillId="0" borderId="25" xfId="73" applyFont="1" applyFill="1" applyBorder="1" applyAlignment="1">
      <alignment horizontal="center" vertical="center"/>
    </xf>
    <xf numFmtId="0" fontId="62" fillId="0" borderId="18" xfId="73" applyFont="1" applyFill="1" applyBorder="1" applyAlignment="1">
      <alignment horizontal="center" vertical="center"/>
    </xf>
    <xf numFmtId="0" fontId="62" fillId="0" borderId="18" xfId="73" applyFont="1" applyBorder="1" applyAlignment="1">
      <alignment horizontal="center" vertical="center"/>
    </xf>
    <xf numFmtId="0" fontId="61" fillId="25" borderId="18" xfId="0" applyFont="1" applyFill="1" applyBorder="1" applyAlignment="1">
      <alignment horizontal="left" vertical="center" wrapText="1"/>
    </xf>
    <xf numFmtId="2" fontId="62" fillId="25" borderId="67" xfId="0" applyNumberFormat="1" applyFont="1" applyFill="1" applyBorder="1" applyAlignment="1">
      <alignment horizontal="center" vertical="center" wrapText="1"/>
    </xf>
    <xf numFmtId="0" fontId="61" fillId="0" borderId="25" xfId="0" applyFont="1" applyBorder="1" applyAlignment="1">
      <alignment horizontal="left" vertical="center" wrapText="1"/>
    </xf>
    <xf numFmtId="0" fontId="61" fillId="0" borderId="25" xfId="0" applyFont="1" applyBorder="1" applyAlignment="1">
      <alignment horizontal="center" vertical="center" wrapText="1"/>
    </xf>
    <xf numFmtId="43" fontId="61" fillId="25" borderId="25" xfId="255" applyFont="1" applyFill="1" applyBorder="1" applyAlignment="1">
      <alignment vertical="center" wrapText="1"/>
    </xf>
    <xf numFmtId="44" fontId="61" fillId="25" borderId="25" xfId="256" applyFont="1" applyFill="1" applyBorder="1" applyAlignment="1">
      <alignment vertical="center" wrapText="1"/>
    </xf>
    <xf numFmtId="44" fontId="62" fillId="0" borderId="25" xfId="90" applyNumberFormat="1" applyFont="1" applyBorder="1" applyAlignment="1">
      <alignment vertical="center"/>
    </xf>
    <xf numFmtId="0" fontId="62" fillId="0" borderId="25" xfId="90" applyFont="1" applyBorder="1" applyAlignment="1">
      <alignment horizontal="center" vertical="center"/>
    </xf>
    <xf numFmtId="44" fontId="62" fillId="0" borderId="25" xfId="256" applyFont="1" applyBorder="1" applyAlignment="1">
      <alignment horizontal="center" vertical="center"/>
    </xf>
    <xf numFmtId="0" fontId="62" fillId="0" borderId="18" xfId="90" applyFont="1" applyBorder="1" applyAlignment="1">
      <alignment horizontal="center" vertical="center"/>
    </xf>
    <xf numFmtId="44" fontId="62" fillId="0" borderId="18" xfId="256" applyFont="1" applyBorder="1" applyAlignment="1">
      <alignment horizontal="center" vertical="center"/>
    </xf>
    <xf numFmtId="44" fontId="63" fillId="0" borderId="77" xfId="90" applyNumberFormat="1" applyFont="1" applyBorder="1" applyAlignment="1">
      <alignment vertical="center"/>
    </xf>
    <xf numFmtId="44" fontId="62" fillId="0" borderId="25" xfId="256" applyFont="1" applyFill="1" applyBorder="1" applyAlignment="1">
      <alignment vertical="center"/>
    </xf>
    <xf numFmtId="44" fontId="63" fillId="28" borderId="61" xfId="90" applyNumberFormat="1" applyFont="1" applyFill="1" applyBorder="1" applyAlignment="1">
      <alignment horizontal="center" vertical="center"/>
    </xf>
    <xf numFmtId="0" fontId="62" fillId="0" borderId="0" xfId="89" applyFont="1"/>
    <xf numFmtId="0" fontId="62" fillId="25" borderId="0" xfId="89" applyFont="1" applyFill="1"/>
    <xf numFmtId="0" fontId="62" fillId="0" borderId="0" xfId="90" applyFont="1"/>
    <xf numFmtId="0" fontId="62" fillId="0" borderId="0" xfId="89" applyFont="1" applyAlignment="1">
      <alignment horizontal="center"/>
    </xf>
    <xf numFmtId="0" fontId="63" fillId="0" borderId="86" xfId="0" applyFont="1" applyBorder="1" applyAlignment="1">
      <alignment horizontal="left" vertical="center"/>
    </xf>
    <xf numFmtId="0" fontId="62" fillId="0" borderId="86" xfId="0" applyFont="1" applyBorder="1" applyAlignment="1">
      <alignment horizontal="left" vertical="center"/>
    </xf>
    <xf numFmtId="0" fontId="63" fillId="0" borderId="14" xfId="130" applyFont="1" applyBorder="1" applyAlignment="1">
      <alignment horizontal="center"/>
    </xf>
    <xf numFmtId="0" fontId="63" fillId="0" borderId="20" xfId="126" applyFont="1" applyBorder="1" applyAlignment="1">
      <alignment horizontal="center" vertical="center" wrapText="1"/>
    </xf>
    <xf numFmtId="0" fontId="63" fillId="0" borderId="33" xfId="73" applyFont="1" applyFill="1" applyBorder="1" applyAlignment="1">
      <alignment vertical="center"/>
    </xf>
    <xf numFmtId="44" fontId="62" fillId="0" borderId="30" xfId="256" applyFont="1" applyFill="1" applyBorder="1" applyAlignment="1">
      <alignment vertical="center"/>
    </xf>
    <xf numFmtId="0" fontId="62" fillId="0" borderId="33" xfId="73" applyFont="1" applyBorder="1" applyAlignment="1">
      <alignment horizontal="center" vertical="center"/>
    </xf>
    <xf numFmtId="44" fontId="63" fillId="0" borderId="30" xfId="256" applyFont="1" applyBorder="1" applyAlignment="1">
      <alignment horizontal="right" vertical="center"/>
    </xf>
    <xf numFmtId="0" fontId="62" fillId="0" borderId="52" xfId="73" applyFont="1" applyBorder="1" applyAlignment="1">
      <alignment horizontal="center" vertical="center"/>
    </xf>
    <xf numFmtId="44" fontId="62" fillId="0" borderId="30" xfId="256" applyFont="1" applyBorder="1" applyAlignment="1">
      <alignment horizontal="right" vertical="center" wrapText="1"/>
    </xf>
    <xf numFmtId="0" fontId="63" fillId="0" borderId="13" xfId="73" applyFont="1" applyBorder="1" applyAlignment="1">
      <alignment horizontal="left" vertical="center"/>
    </xf>
    <xf numFmtId="0" fontId="62" fillId="0" borderId="14" xfId="89" applyFont="1" applyBorder="1"/>
    <xf numFmtId="0" fontId="62" fillId="0" borderId="14" xfId="89" applyFont="1" applyBorder="1" applyAlignment="1">
      <alignment horizontal="center"/>
    </xf>
    <xf numFmtId="4" fontId="62" fillId="0" borderId="18" xfId="39" applyNumberFormat="1" applyFont="1" applyBorder="1" applyAlignment="1">
      <alignment vertical="center" wrapText="1"/>
    </xf>
    <xf numFmtId="44" fontId="63" fillId="0" borderId="40" xfId="256" applyFont="1" applyBorder="1" applyAlignment="1">
      <alignment horizontal="right" vertical="center"/>
    </xf>
    <xf numFmtId="44" fontId="62" fillId="0" borderId="89" xfId="256" applyFont="1" applyBorder="1" applyAlignment="1">
      <alignment horizontal="right" vertical="center" wrapText="1"/>
    </xf>
    <xf numFmtId="0" fontId="62" fillId="0" borderId="52" xfId="135" applyFont="1" applyBorder="1" applyAlignment="1">
      <alignment horizontal="center" vertical="center"/>
    </xf>
    <xf numFmtId="0" fontId="63" fillId="0" borderId="51" xfId="73" applyFont="1" applyBorder="1" applyAlignment="1">
      <alignment horizontal="left" vertical="center"/>
    </xf>
    <xf numFmtId="0" fontId="62" fillId="0" borderId="0" xfId="73" applyFont="1" applyBorder="1" applyAlignment="1">
      <alignment horizontal="center" vertical="center"/>
    </xf>
    <xf numFmtId="0" fontId="62" fillId="0" borderId="0" xfId="73" applyFont="1" applyBorder="1" applyAlignment="1">
      <alignment horizontal="left" vertical="center" wrapText="1"/>
    </xf>
    <xf numFmtId="167" fontId="62" fillId="0" borderId="45" xfId="62" applyNumberFormat="1" applyFont="1" applyBorder="1" applyAlignment="1">
      <alignment horizontal="right" vertical="center" wrapText="1"/>
    </xf>
    <xf numFmtId="44" fontId="63" fillId="0" borderId="50" xfId="256" applyFont="1" applyBorder="1" applyAlignment="1">
      <alignment horizontal="right" vertical="center"/>
    </xf>
    <xf numFmtId="2" fontId="62" fillId="0" borderId="14" xfId="73" applyNumberFormat="1" applyFont="1" applyBorder="1" applyAlignment="1">
      <alignment horizontal="center" vertical="center"/>
    </xf>
    <xf numFmtId="0" fontId="62" fillId="0" borderId="14" xfId="73" applyFont="1" applyBorder="1" applyAlignment="1">
      <alignment horizontal="left" vertical="center"/>
    </xf>
    <xf numFmtId="0" fontId="62" fillId="0" borderId="14" xfId="73" applyFont="1" applyBorder="1" applyAlignment="1">
      <alignment horizontal="center" vertical="center"/>
    </xf>
    <xf numFmtId="4" fontId="62" fillId="0" borderId="20" xfId="39" applyNumberFormat="1" applyFont="1" applyBorder="1" applyAlignment="1">
      <alignment vertical="center" wrapText="1"/>
    </xf>
    <xf numFmtId="167" fontId="62" fillId="0" borderId="24" xfId="62" applyNumberFormat="1" applyFont="1" applyBorder="1" applyAlignment="1">
      <alignment horizontal="right" vertical="center" wrapText="1"/>
    </xf>
    <xf numFmtId="0" fontId="63" fillId="0" borderId="32" xfId="73" applyFont="1" applyFill="1" applyBorder="1" applyAlignment="1">
      <alignment vertical="center"/>
    </xf>
    <xf numFmtId="44" fontId="62" fillId="0" borderId="89" xfId="256" applyFont="1" applyFill="1" applyBorder="1" applyAlignment="1">
      <alignment vertical="center"/>
    </xf>
    <xf numFmtId="0" fontId="63" fillId="0" borderId="52" xfId="73" applyFont="1" applyFill="1" applyBorder="1" applyAlignment="1">
      <alignment vertical="center"/>
    </xf>
    <xf numFmtId="44" fontId="62" fillId="0" borderId="18" xfId="256" applyFont="1" applyFill="1" applyBorder="1" applyAlignment="1">
      <alignment vertical="center"/>
    </xf>
    <xf numFmtId="0" fontId="62" fillId="0" borderId="14" xfId="73" applyFont="1" applyBorder="1" applyAlignment="1">
      <alignment horizontal="left" vertical="center" wrapText="1"/>
    </xf>
    <xf numFmtId="176" fontId="63" fillId="0" borderId="40" xfId="39" applyNumberFormat="1" applyFont="1" applyBorder="1" applyAlignment="1">
      <alignment horizontal="right" vertical="center"/>
    </xf>
    <xf numFmtId="0" fontId="63" fillId="0" borderId="25" xfId="73" applyFont="1" applyFill="1" applyBorder="1" applyAlignment="1">
      <alignment horizontal="right" vertical="center"/>
    </xf>
    <xf numFmtId="187" fontId="62" fillId="0" borderId="25" xfId="73" applyNumberFormat="1" applyFont="1" applyFill="1" applyBorder="1" applyAlignment="1">
      <alignment vertical="center"/>
    </xf>
    <xf numFmtId="0" fontId="63" fillId="0" borderId="18" xfId="73" applyFont="1" applyFill="1" applyBorder="1" applyAlignment="1">
      <alignment horizontal="right" vertical="center"/>
    </xf>
    <xf numFmtId="187" fontId="62" fillId="0" borderId="18" xfId="73" applyNumberFormat="1" applyFont="1" applyFill="1" applyBorder="1" applyAlignment="1">
      <alignment vertical="center"/>
    </xf>
    <xf numFmtId="187" fontId="63" fillId="0" borderId="77" xfId="73" applyNumberFormat="1" applyFont="1" applyFill="1" applyBorder="1" applyAlignment="1">
      <alignment vertical="center"/>
    </xf>
    <xf numFmtId="186" fontId="63" fillId="0" borderId="77" xfId="131" applyNumberFormat="1" applyFont="1" applyBorder="1" applyAlignment="1">
      <alignment vertical="center"/>
    </xf>
    <xf numFmtId="0" fontId="63" fillId="0" borderId="34" xfId="79" applyFont="1" applyBorder="1" applyAlignment="1">
      <alignment vertical="center"/>
    </xf>
    <xf numFmtId="186" fontId="63" fillId="26" borderId="47" xfId="60" applyNumberFormat="1" applyFont="1" applyFill="1" applyBorder="1" applyAlignment="1">
      <alignment horizontal="center" vertical="center"/>
    </xf>
    <xf numFmtId="186" fontId="63" fillId="26" borderId="18" xfId="60" applyNumberFormat="1" applyFont="1" applyFill="1" applyBorder="1" applyAlignment="1">
      <alignment horizontal="center" vertical="center"/>
    </xf>
    <xf numFmtId="0" fontId="62" fillId="0" borderId="11" xfId="0" applyFont="1" applyBorder="1" applyAlignment="1">
      <alignment vertical="center" wrapText="1"/>
    </xf>
    <xf numFmtId="0" fontId="62" fillId="0" borderId="13" xfId="0" applyFont="1" applyBorder="1" applyAlignment="1">
      <alignment vertical="center" wrapText="1"/>
    </xf>
    <xf numFmtId="0" fontId="62" fillId="0" borderId="14" xfId="0" applyFont="1" applyBorder="1" applyAlignment="1">
      <alignment vertical="center" wrapText="1"/>
    </xf>
    <xf numFmtId="181" fontId="62" fillId="0" borderId="0" xfId="129" applyNumberFormat="1" applyFont="1" applyBorder="1" applyAlignment="1">
      <alignment vertical="center"/>
    </xf>
    <xf numFmtId="0" fontId="62" fillId="0" borderId="0" xfId="128" applyFont="1" applyBorder="1" applyAlignment="1">
      <alignment horizontal="left" vertical="center"/>
    </xf>
    <xf numFmtId="9" fontId="62" fillId="0" borderId="0" xfId="129" applyNumberFormat="1" applyFont="1" applyBorder="1" applyAlignment="1">
      <alignment horizontal="center" vertical="center"/>
    </xf>
    <xf numFmtId="0" fontId="62" fillId="0" borderId="0" xfId="128" applyFont="1" applyBorder="1" applyAlignment="1">
      <alignment vertical="center"/>
    </xf>
    <xf numFmtId="0" fontId="63" fillId="0" borderId="0" xfId="128" applyFont="1" applyBorder="1" applyAlignment="1">
      <alignment horizontal="left" vertical="center"/>
    </xf>
    <xf numFmtId="181" fontId="63" fillId="0" borderId="0" xfId="129" applyNumberFormat="1" applyFont="1" applyBorder="1" applyAlignment="1">
      <alignment vertical="center"/>
    </xf>
    <xf numFmtId="0" fontId="62" fillId="0" borderId="0" xfId="128" applyFont="1" applyBorder="1" applyAlignment="1">
      <alignment horizontal="left" vertical="center" wrapText="1"/>
    </xf>
    <xf numFmtId="0" fontId="62" fillId="0" borderId="0" xfId="128" applyFont="1" applyBorder="1" applyAlignment="1">
      <alignment horizontal="right" vertical="center"/>
    </xf>
    <xf numFmtId="181" fontId="63" fillId="28" borderId="44" xfId="129" applyNumberFormat="1" applyFont="1" applyFill="1" applyBorder="1" applyAlignment="1">
      <alignment vertical="center"/>
    </xf>
    <xf numFmtId="0" fontId="62" fillId="0" borderId="0" xfId="0" applyFont="1" applyBorder="1" applyAlignment="1">
      <alignment vertical="center" wrapText="1"/>
    </xf>
    <xf numFmtId="0" fontId="62" fillId="0" borderId="0" xfId="90" applyFont="1" applyBorder="1"/>
    <xf numFmtId="0" fontId="62" fillId="0" borderId="11" xfId="89" applyFont="1" applyBorder="1"/>
    <xf numFmtId="0" fontId="62" fillId="0" borderId="0" xfId="89" applyFont="1" applyBorder="1"/>
    <xf numFmtId="186" fontId="63" fillId="26" borderId="20" xfId="60" applyNumberFormat="1" applyFont="1" applyFill="1" applyBorder="1" applyAlignment="1">
      <alignment horizontal="center" vertical="center"/>
    </xf>
    <xf numFmtId="9" fontId="62" fillId="27" borderId="42" xfId="95" applyFont="1" applyFill="1" applyBorder="1" applyAlignment="1">
      <alignment horizontal="center" vertical="center"/>
    </xf>
    <xf numFmtId="0" fontId="62" fillId="0" borderId="60" xfId="89" applyFont="1" applyBorder="1"/>
    <xf numFmtId="0" fontId="62" fillId="0" borderId="58" xfId="89" applyFont="1" applyBorder="1"/>
    <xf numFmtId="0" fontId="62" fillId="0" borderId="12" xfId="89" applyFont="1" applyBorder="1"/>
    <xf numFmtId="0" fontId="62" fillId="25" borderId="91" xfId="89" applyFont="1" applyFill="1" applyBorder="1"/>
    <xf numFmtId="0" fontId="62" fillId="25" borderId="12" xfId="89" applyFont="1" applyFill="1" applyBorder="1"/>
    <xf numFmtId="0" fontId="62" fillId="0" borderId="91" xfId="89" applyFont="1" applyBorder="1"/>
    <xf numFmtId="0" fontId="62" fillId="0" borderId="11" xfId="90" applyFont="1" applyBorder="1"/>
    <xf numFmtId="0" fontId="62" fillId="0" borderId="12" xfId="90" applyFont="1" applyBorder="1"/>
    <xf numFmtId="0" fontId="62" fillId="0" borderId="0" xfId="128" applyFont="1" applyBorder="1"/>
    <xf numFmtId="0" fontId="62" fillId="0" borderId="0" xfId="126" applyFont="1" applyBorder="1" applyAlignment="1">
      <alignment horizontal="center" vertical="center"/>
    </xf>
    <xf numFmtId="0" fontId="62" fillId="0" borderId="0" xfId="128" applyFont="1" applyBorder="1" applyAlignment="1">
      <alignment horizontal="center"/>
    </xf>
    <xf numFmtId="0" fontId="62" fillId="0" borderId="0" xfId="128" applyFont="1" applyBorder="1" applyAlignment="1">
      <alignment horizontal="center" vertical="center" wrapText="1"/>
    </xf>
    <xf numFmtId="182" fontId="62" fillId="0" borderId="12" xfId="90" applyNumberFormat="1" applyFont="1" applyBorder="1"/>
    <xf numFmtId="184" fontId="62" fillId="0" borderId="12" xfId="90" applyNumberFormat="1" applyFont="1" applyBorder="1"/>
    <xf numFmtId="2" fontId="62" fillId="0" borderId="0" xfId="128" applyNumberFormat="1" applyFont="1" applyBorder="1"/>
    <xf numFmtId="181" fontId="62" fillId="0" borderId="0" xfId="129" applyNumberFormat="1" applyFont="1" applyBorder="1"/>
    <xf numFmtId="39" fontId="63" fillId="0" borderId="0" xfId="129" applyNumberFormat="1" applyFont="1" applyBorder="1" applyAlignment="1">
      <alignment vertical="center"/>
    </xf>
    <xf numFmtId="0" fontId="62" fillId="0" borderId="13" xfId="89" applyFont="1" applyBorder="1"/>
    <xf numFmtId="185" fontId="62" fillId="0" borderId="14" xfId="34" applyNumberFormat="1" applyFont="1" applyBorder="1"/>
    <xf numFmtId="0" fontId="62" fillId="0" borderId="15" xfId="89" applyFont="1" applyBorder="1"/>
    <xf numFmtId="181" fontId="63" fillId="28" borderId="61" xfId="129" applyNumberFormat="1" applyFont="1" applyFill="1" applyBorder="1" applyAlignment="1">
      <alignment vertical="center"/>
    </xf>
    <xf numFmtId="187" fontId="63" fillId="0" borderId="0" xfId="73" applyNumberFormat="1" applyFont="1" applyFill="1" applyBorder="1" applyAlignment="1">
      <alignment vertical="center"/>
    </xf>
    <xf numFmtId="9" fontId="65" fillId="29" borderId="92" xfId="0" applyNumberFormat="1" applyFont="1" applyFill="1" applyBorder="1" applyAlignment="1">
      <alignment horizontal="center" vertical="center"/>
    </xf>
    <xf numFmtId="4" fontId="63" fillId="25" borderId="35" xfId="73" applyNumberFormat="1" applyFont="1" applyFill="1" applyBorder="1" applyAlignment="1">
      <alignment horizontal="center" vertical="center" wrapText="1"/>
    </xf>
    <xf numFmtId="4" fontId="63" fillId="25" borderId="42" xfId="73" applyNumberFormat="1" applyFont="1" applyFill="1" applyBorder="1" applyAlignment="1">
      <alignment horizontal="center" vertical="center" wrapText="1"/>
    </xf>
    <xf numFmtId="0" fontId="63" fillId="25" borderId="32" xfId="73" applyFont="1" applyFill="1" applyBorder="1" applyAlignment="1">
      <alignment horizontal="center" vertical="center" wrapText="1"/>
    </xf>
    <xf numFmtId="0" fontId="63" fillId="25" borderId="48" xfId="73" applyFont="1" applyFill="1" applyBorder="1" applyAlignment="1">
      <alignment horizontal="center" vertical="center" wrapText="1"/>
    </xf>
    <xf numFmtId="0" fontId="63" fillId="25" borderId="29" xfId="73" applyFont="1" applyFill="1" applyBorder="1" applyAlignment="1">
      <alignment horizontal="center" vertical="center" wrapText="1"/>
    </xf>
    <xf numFmtId="0" fontId="63" fillId="25" borderId="20" xfId="73" applyFont="1" applyFill="1" applyBorder="1" applyAlignment="1">
      <alignment horizontal="center" vertical="center" wrapText="1"/>
    </xf>
    <xf numFmtId="0" fontId="62" fillId="25" borderId="0" xfId="130" applyFont="1" applyFill="1" applyBorder="1" applyAlignment="1">
      <alignment horizontal="center" vertical="center" wrapText="1"/>
    </xf>
    <xf numFmtId="0" fontId="63" fillId="26" borderId="18" xfId="130" applyFont="1" applyFill="1" applyBorder="1" applyAlignment="1">
      <alignment horizontal="center" vertical="center" wrapText="1"/>
    </xf>
    <xf numFmtId="0" fontId="63" fillId="26" borderId="18" xfId="130" applyFont="1" applyFill="1" applyBorder="1" applyAlignment="1">
      <alignment horizontal="center" vertical="center"/>
    </xf>
    <xf numFmtId="3" fontId="63" fillId="26" borderId="18" xfId="130" applyNumberFormat="1" applyFont="1" applyFill="1" applyBorder="1" applyAlignment="1">
      <alignment horizontal="center" vertical="center" wrapText="1"/>
    </xf>
    <xf numFmtId="3" fontId="63" fillId="26" borderId="18" xfId="130" applyNumberFormat="1" applyFont="1" applyFill="1" applyBorder="1" applyAlignment="1">
      <alignment horizontal="center" vertical="center"/>
    </xf>
    <xf numFmtId="3" fontId="63" fillId="26" borderId="20" xfId="130" applyNumberFormat="1" applyFont="1" applyFill="1" applyBorder="1" applyAlignment="1">
      <alignment horizontal="center" vertical="center"/>
    </xf>
    <xf numFmtId="0" fontId="63" fillId="0" borderId="29" xfId="126" applyFont="1" applyBorder="1" applyAlignment="1">
      <alignment horizontal="center" vertical="center" wrapText="1"/>
    </xf>
    <xf numFmtId="2" fontId="62" fillId="25" borderId="46" xfId="0" applyNumberFormat="1" applyFont="1" applyFill="1" applyBorder="1" applyAlignment="1">
      <alignment horizontal="center" vertical="center" wrapText="1"/>
    </xf>
    <xf numFmtId="2" fontId="62" fillId="25" borderId="17" xfId="0" applyNumberFormat="1" applyFont="1" applyFill="1" applyBorder="1" applyAlignment="1">
      <alignment horizontal="center" vertical="center" wrapText="1"/>
    </xf>
    <xf numFmtId="2" fontId="62" fillId="25" borderId="19" xfId="0" applyNumberFormat="1" applyFont="1" applyFill="1" applyBorder="1" applyAlignment="1">
      <alignment horizontal="center" vertical="center" wrapText="1"/>
    </xf>
    <xf numFmtId="2" fontId="62" fillId="25" borderId="23" xfId="0" applyNumberFormat="1" applyFont="1" applyFill="1" applyBorder="1" applyAlignment="1">
      <alignment horizontal="center" vertical="center" wrapText="1"/>
    </xf>
    <xf numFmtId="0" fontId="63" fillId="24" borderId="41" xfId="73" applyFont="1" applyFill="1" applyBorder="1" applyAlignment="1">
      <alignment horizontal="center" vertical="center"/>
    </xf>
    <xf numFmtId="0" fontId="63" fillId="24" borderId="43" xfId="73" applyFont="1" applyFill="1" applyBorder="1" applyAlignment="1">
      <alignment horizontal="center" vertical="center"/>
    </xf>
    <xf numFmtId="0" fontId="63" fillId="24" borderId="44" xfId="73" applyFont="1" applyFill="1" applyBorder="1" applyAlignment="1">
      <alignment horizontal="center" vertical="center"/>
    </xf>
    <xf numFmtId="0" fontId="62" fillId="0" borderId="19" xfId="73" applyFont="1" applyFill="1" applyBorder="1" applyAlignment="1">
      <alignment horizontal="center" vertical="center"/>
    </xf>
    <xf numFmtId="0" fontId="62" fillId="0" borderId="23" xfId="73" applyFont="1" applyFill="1" applyBorder="1" applyAlignment="1">
      <alignment horizontal="center" vertical="center"/>
    </xf>
    <xf numFmtId="0" fontId="62" fillId="0" borderId="90" xfId="89" applyFont="1" applyBorder="1" applyAlignment="1">
      <alignment horizontal="center" wrapText="1"/>
    </xf>
    <xf numFmtId="0" fontId="62" fillId="0" borderId="59" xfId="89" applyFont="1" applyBorder="1" applyAlignment="1">
      <alignment horizontal="center" wrapText="1"/>
    </xf>
    <xf numFmtId="0" fontId="62" fillId="26" borderId="21" xfId="130" applyFont="1" applyFill="1" applyBorder="1" applyAlignment="1">
      <alignment vertical="center" wrapText="1"/>
    </xf>
    <xf numFmtId="0" fontId="62" fillId="26" borderId="22" xfId="130" applyFont="1" applyFill="1" applyBorder="1" applyAlignment="1">
      <alignment vertical="center" wrapText="1"/>
    </xf>
    <xf numFmtId="0" fontId="63" fillId="0" borderId="33" xfId="73" applyFont="1" applyBorder="1" applyAlignment="1">
      <alignment horizontal="left" vertical="center"/>
    </xf>
    <xf numFmtId="0" fontId="63" fillId="0" borderId="18" xfId="73" applyFont="1" applyBorder="1" applyAlignment="1">
      <alignment horizontal="left" vertical="center"/>
    </xf>
    <xf numFmtId="0" fontId="63" fillId="24" borderId="34" xfId="73" applyFont="1" applyFill="1" applyBorder="1" applyAlignment="1">
      <alignment horizontal="center" vertical="center"/>
    </xf>
    <xf numFmtId="0" fontId="63" fillId="24" borderId="16" xfId="73" applyFont="1" applyFill="1" applyBorder="1" applyAlignment="1">
      <alignment horizontal="center" vertical="center"/>
    </xf>
    <xf numFmtId="0" fontId="63" fillId="24" borderId="26" xfId="73" applyFont="1" applyFill="1" applyBorder="1" applyAlignment="1">
      <alignment horizontal="center" vertical="center"/>
    </xf>
    <xf numFmtId="0" fontId="63" fillId="24" borderId="27" xfId="73" applyFont="1" applyFill="1" applyBorder="1" applyAlignment="1">
      <alignment horizontal="center" vertical="center"/>
    </xf>
    <xf numFmtId="0" fontId="63" fillId="24" borderId="31" xfId="73" applyFont="1" applyFill="1" applyBorder="1" applyAlignment="1">
      <alignment horizontal="center" vertical="center"/>
    </xf>
    <xf numFmtId="0" fontId="63" fillId="24" borderId="70" xfId="73" applyFont="1" applyFill="1" applyBorder="1" applyAlignment="1">
      <alignment horizontal="center" vertical="center"/>
    </xf>
    <xf numFmtId="0" fontId="62" fillId="27" borderId="52" xfId="89" applyFont="1" applyFill="1" applyBorder="1" applyAlignment="1">
      <alignment horizontal="left" vertical="center" wrapText="1"/>
    </xf>
    <xf numFmtId="0" fontId="62" fillId="27" borderId="25" xfId="89" applyFont="1" applyFill="1" applyBorder="1" applyAlignment="1">
      <alignment horizontal="left" vertical="center" wrapText="1"/>
    </xf>
    <xf numFmtId="0" fontId="62" fillId="27" borderId="47" xfId="89" applyFont="1" applyFill="1" applyBorder="1" applyAlignment="1">
      <alignment horizontal="left" vertical="center" wrapText="1"/>
    </xf>
    <xf numFmtId="0" fontId="62" fillId="27" borderId="33" xfId="89" applyFont="1" applyFill="1" applyBorder="1" applyAlignment="1">
      <alignment horizontal="left" vertical="center" wrapText="1"/>
    </xf>
    <xf numFmtId="0" fontId="62" fillId="27" borderId="18" xfId="89" applyFont="1" applyFill="1" applyBorder="1" applyAlignment="1">
      <alignment horizontal="left" vertical="center" wrapText="1"/>
    </xf>
    <xf numFmtId="0" fontId="62" fillId="27" borderId="30" xfId="89" applyFont="1" applyFill="1" applyBorder="1" applyAlignment="1">
      <alignment horizontal="left" vertical="center" wrapText="1"/>
    </xf>
    <xf numFmtId="0" fontId="62" fillId="26" borderId="21" xfId="89" applyFont="1" applyFill="1" applyBorder="1" applyAlignment="1">
      <alignment horizontal="center" vertical="center" wrapText="1"/>
    </xf>
    <xf numFmtId="0" fontId="62" fillId="26" borderId="22" xfId="89" applyFont="1" applyFill="1" applyBorder="1" applyAlignment="1">
      <alignment horizontal="center" vertical="center" wrapText="1"/>
    </xf>
    <xf numFmtId="0" fontId="62" fillId="26" borderId="57" xfId="89" applyFont="1" applyFill="1" applyBorder="1" applyAlignment="1">
      <alignment horizontal="center" vertical="center" wrapText="1"/>
    </xf>
    <xf numFmtId="0" fontId="63" fillId="24" borderId="13" xfId="73" applyFont="1" applyFill="1" applyBorder="1" applyAlignment="1">
      <alignment horizontal="left" vertical="center"/>
    </xf>
    <xf numFmtId="0" fontId="63" fillId="24" borderId="14" xfId="73" applyFont="1" applyFill="1" applyBorder="1" applyAlignment="1">
      <alignment horizontal="left" vertical="center"/>
    </xf>
    <xf numFmtId="0" fontId="63" fillId="24" borderId="15" xfId="73" applyFont="1" applyFill="1" applyBorder="1" applyAlignment="1">
      <alignment horizontal="left" vertical="center"/>
    </xf>
    <xf numFmtId="0" fontId="62" fillId="26" borderId="21" xfId="130" applyFont="1" applyFill="1" applyBorder="1" applyAlignment="1">
      <alignment horizontal="left" vertical="center" wrapText="1"/>
    </xf>
    <xf numFmtId="0" fontId="62" fillId="26" borderId="22" xfId="130" applyFont="1" applyFill="1" applyBorder="1" applyAlignment="1">
      <alignment horizontal="left" vertical="center" wrapText="1"/>
    </xf>
    <xf numFmtId="0" fontId="62" fillId="26" borderId="23" xfId="130" applyFont="1" applyFill="1" applyBorder="1" applyAlignment="1">
      <alignment horizontal="left" vertical="center" wrapText="1"/>
    </xf>
    <xf numFmtId="3" fontId="63" fillId="26" borderId="25" xfId="130" applyNumberFormat="1" applyFont="1" applyFill="1" applyBorder="1" applyAlignment="1">
      <alignment horizontal="center" vertical="center" wrapText="1"/>
    </xf>
    <xf numFmtId="0" fontId="62" fillId="0" borderId="16" xfId="79" applyFont="1" applyBorder="1" applyAlignment="1">
      <alignment horizontal="center" vertical="center"/>
    </xf>
    <xf numFmtId="0" fontId="62" fillId="0" borderId="26" xfId="79" applyFont="1" applyBorder="1" applyAlignment="1">
      <alignment horizontal="center" vertical="center"/>
    </xf>
    <xf numFmtId="4" fontId="63" fillId="25" borderId="29" xfId="73" applyNumberFormat="1" applyFont="1" applyFill="1" applyBorder="1" applyAlignment="1">
      <alignment horizontal="center" vertical="center" wrapText="1"/>
    </xf>
    <xf numFmtId="4" fontId="63" fillId="25" borderId="20" xfId="73" applyNumberFormat="1" applyFont="1" applyFill="1" applyBorder="1" applyAlignment="1">
      <alignment horizontal="center" vertical="center" wrapText="1"/>
    </xf>
    <xf numFmtId="0" fontId="62" fillId="0" borderId="46" xfId="73" applyFont="1" applyFill="1" applyBorder="1" applyAlignment="1">
      <alignment horizontal="center" vertical="center"/>
    </xf>
    <xf numFmtId="0" fontId="62" fillId="0" borderId="17" xfId="73" applyFont="1" applyFill="1" applyBorder="1" applyAlignment="1">
      <alignment horizontal="center" vertical="center"/>
    </xf>
    <xf numFmtId="0" fontId="62" fillId="0" borderId="19" xfId="73" applyFont="1" applyBorder="1" applyAlignment="1">
      <alignment horizontal="center" vertical="center"/>
    </xf>
    <xf numFmtId="0" fontId="62" fillId="0" borderId="23" xfId="73" applyFont="1" applyBorder="1" applyAlignment="1">
      <alignment horizontal="center" vertical="center"/>
    </xf>
    <xf numFmtId="0" fontId="63" fillId="0" borderId="66" xfId="73" applyFont="1" applyFill="1" applyBorder="1" applyAlignment="1">
      <alignment horizontal="left" vertical="center"/>
    </xf>
    <xf numFmtId="0" fontId="63" fillId="0" borderId="55" xfId="73" applyFont="1" applyFill="1" applyBorder="1" applyAlignment="1">
      <alignment horizontal="left" vertical="center"/>
    </xf>
    <xf numFmtId="0" fontId="63" fillId="0" borderId="65" xfId="73" applyFont="1" applyFill="1" applyBorder="1" applyAlignment="1">
      <alignment horizontal="left" vertical="center"/>
    </xf>
    <xf numFmtId="0" fontId="63" fillId="28" borderId="41" xfId="73" applyFont="1" applyFill="1" applyBorder="1" applyAlignment="1">
      <alignment horizontal="center" vertical="center"/>
    </xf>
    <xf numFmtId="0" fontId="63" fillId="28" borderId="43" xfId="73" applyFont="1" applyFill="1" applyBorder="1" applyAlignment="1">
      <alignment horizontal="center" vertical="center"/>
    </xf>
    <xf numFmtId="0" fontId="63" fillId="28" borderId="44" xfId="73" applyFont="1" applyFill="1" applyBorder="1" applyAlignment="1">
      <alignment horizontal="center" vertical="center"/>
    </xf>
    <xf numFmtId="2" fontId="62" fillId="25" borderId="68" xfId="0" applyNumberFormat="1" applyFont="1" applyFill="1" applyBorder="1" applyAlignment="1">
      <alignment horizontal="center" vertical="center" wrapText="1"/>
    </xf>
    <xf numFmtId="2" fontId="62" fillId="25" borderId="67" xfId="0" applyNumberFormat="1" applyFont="1" applyFill="1" applyBorder="1" applyAlignment="1">
      <alignment horizontal="center" vertical="center" wrapText="1"/>
    </xf>
    <xf numFmtId="0" fontId="63" fillId="28" borderId="41" xfId="128" applyFont="1" applyFill="1" applyBorder="1" applyAlignment="1">
      <alignment horizontal="center" vertical="center"/>
    </xf>
    <xf numFmtId="0" fontId="63" fillId="28" borderId="43" xfId="128" applyFont="1" applyFill="1" applyBorder="1" applyAlignment="1">
      <alignment horizontal="center" vertical="center"/>
    </xf>
    <xf numFmtId="0" fontId="63" fillId="28" borderId="44" xfId="128" applyFont="1" applyFill="1" applyBorder="1" applyAlignment="1">
      <alignment horizontal="center" vertical="center"/>
    </xf>
    <xf numFmtId="0" fontId="63" fillId="0" borderId="77" xfId="73" applyFont="1" applyFill="1" applyBorder="1" applyAlignment="1">
      <alignment horizontal="left" vertical="center"/>
    </xf>
    <xf numFmtId="49" fontId="63" fillId="28" borderId="41" xfId="131" applyNumberFormat="1" applyFont="1" applyFill="1" applyBorder="1" applyAlignment="1">
      <alignment horizontal="center" vertical="center"/>
    </xf>
    <xf numFmtId="49" fontId="63" fillId="28" borderId="43" xfId="131" applyNumberFormat="1" applyFont="1" applyFill="1" applyBorder="1" applyAlignment="1">
      <alignment horizontal="center" vertical="center"/>
    </xf>
    <xf numFmtId="49" fontId="63" fillId="28" borderId="44" xfId="131" applyNumberFormat="1" applyFont="1" applyFill="1" applyBorder="1" applyAlignment="1">
      <alignment horizontal="center" vertical="center"/>
    </xf>
    <xf numFmtId="0" fontId="6" fillId="0" borderId="85" xfId="89" applyFont="1" applyBorder="1" applyAlignment="1">
      <alignment horizontal="center" wrapText="1"/>
    </xf>
    <xf numFmtId="0" fontId="54" fillId="0" borderId="85" xfId="89" applyFont="1" applyBorder="1" applyAlignment="1">
      <alignment horizont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0" xfId="130" applyFont="1" applyAlignment="1">
      <alignment horizontal="center" vertical="center"/>
    </xf>
    <xf numFmtId="0" fontId="51" fillId="0" borderId="14" xfId="130" applyFont="1" applyBorder="1" applyAlignment="1">
      <alignment horizontal="center"/>
    </xf>
    <xf numFmtId="0" fontId="58" fillId="27" borderId="32" xfId="89" applyFont="1" applyFill="1" applyBorder="1" applyAlignment="1">
      <alignment horizontal="left" vertical="top" wrapText="1"/>
    </xf>
    <xf numFmtId="0" fontId="57" fillId="27" borderId="29" xfId="89" applyFont="1" applyFill="1" applyBorder="1" applyAlignment="1">
      <alignment horizontal="left" vertical="top" wrapText="1"/>
    </xf>
    <xf numFmtId="0" fontId="57" fillId="27" borderId="35" xfId="89" applyFont="1" applyFill="1" applyBorder="1" applyAlignment="1">
      <alignment horizontal="left" vertical="top" wrapText="1"/>
    </xf>
    <xf numFmtId="0" fontId="57" fillId="27" borderId="48" xfId="89" applyFont="1" applyFill="1" applyBorder="1" applyAlignment="1">
      <alignment horizontal="left" vertical="top" wrapText="1"/>
    </xf>
    <xf numFmtId="0" fontId="57" fillId="27" borderId="20" xfId="89" applyFont="1" applyFill="1" applyBorder="1" applyAlignment="1">
      <alignment horizontal="left" vertical="top" wrapText="1"/>
    </xf>
    <xf numFmtId="0" fontId="57" fillId="27" borderId="42" xfId="89" applyFont="1" applyFill="1" applyBorder="1" applyAlignment="1">
      <alignment horizontal="left" vertical="top"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29" xfId="126" applyFont="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49" fillId="0" borderId="33" xfId="130" applyFont="1" applyFill="1" applyBorder="1" applyAlignment="1">
      <alignment vertical="center" wrapText="1"/>
    </xf>
    <xf numFmtId="0" fontId="49" fillId="0" borderId="18" xfId="130" applyFont="1" applyFill="1" applyBorder="1" applyAlignment="1">
      <alignment vertical="center" wrapText="1"/>
    </xf>
    <xf numFmtId="3" fontId="51" fillId="26" borderId="25" xfId="130" applyNumberFormat="1" applyFont="1" applyFill="1" applyBorder="1" applyAlignment="1">
      <alignment horizontal="center" vertic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3" fontId="51" fillId="26" borderId="18" xfId="130" applyNumberFormat="1" applyFont="1" applyFill="1" applyBorder="1" applyAlignment="1">
      <alignment horizontal="center" vertical="center"/>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0" fontId="6" fillId="0" borderId="85" xfId="0" applyFont="1" applyBorder="1" applyAlignment="1">
      <alignment horizont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49" fillId="0" borderId="77" xfId="253" applyFont="1" applyBorder="1" applyAlignment="1">
      <alignment horizontal="center" vertical="center"/>
    </xf>
    <xf numFmtId="0" fontId="49" fillId="0" borderId="49" xfId="253" applyFont="1" applyBorder="1" applyAlignment="1">
      <alignment horizontal="center" vertic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6" xfId="0" applyFont="1" applyFill="1" applyBorder="1" applyAlignment="1">
      <alignment horizontal="center"/>
    </xf>
    <xf numFmtId="0" fontId="51" fillId="24" borderId="17" xfId="0" applyFont="1" applyFill="1" applyBorder="1" applyAlignment="1">
      <alignment horizont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1" xfId="0" applyFont="1" applyBorder="1" applyAlignment="1"/>
    <xf numFmtId="0" fontId="49" fillId="0" borderId="22" xfId="0" applyFont="1" applyBorder="1" applyAlignment="1"/>
    <xf numFmtId="0" fontId="49" fillId="0" borderId="23" xfId="0" applyFont="1" applyBorder="1" applyAlignment="1"/>
    <xf numFmtId="0" fontId="49" fillId="0" borderId="19" xfId="0" applyFont="1" applyBorder="1" applyAlignment="1"/>
    <xf numFmtId="0" fontId="49" fillId="0" borderId="19" xfId="0" applyFont="1" applyBorder="1" applyAlignment="1">
      <alignment horizontal="center"/>
    </xf>
    <xf numFmtId="0" fontId="49" fillId="0" borderId="23" xfId="0" applyFont="1" applyBorder="1" applyAlignment="1">
      <alignment horizontal="center"/>
    </xf>
    <xf numFmtId="0" fontId="49" fillId="0" borderId="27" xfId="0" applyFont="1" applyBorder="1" applyAlignment="1"/>
    <xf numFmtId="0" fontId="49" fillId="0" borderId="31" xfId="0" applyFont="1" applyBorder="1" applyAlignment="1"/>
    <xf numFmtId="0" fontId="49" fillId="0" borderId="28" xfId="0" applyFont="1" applyBorder="1" applyAlignment="1"/>
    <xf numFmtId="0" fontId="49" fillId="0" borderId="62" xfId="0" applyFont="1" applyBorder="1" applyAlignment="1">
      <alignment horizontal="center"/>
    </xf>
    <xf numFmtId="0" fontId="49" fillId="0" borderId="28"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27" xfId="0" applyFont="1" applyFill="1" applyBorder="1" applyAlignment="1">
      <alignment horizontal="center" vertical="center"/>
    </xf>
    <xf numFmtId="0" fontId="49" fillId="24" borderId="70"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80" xfId="254" applyFont="1" applyBorder="1" applyAlignment="1" applyProtection="1">
      <alignment horizontal="center"/>
    </xf>
    <xf numFmtId="0" fontId="50" fillId="0" borderId="51" xfId="254"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3" applyFont="1" applyBorder="1" applyAlignment="1">
      <alignment horizontal="center" vertical="center"/>
    </xf>
    <xf numFmtId="0" fontId="49" fillId="0" borderId="50" xfId="253" applyFont="1" applyBorder="1" applyAlignment="1">
      <alignment horizontal="center" vertical="center"/>
    </xf>
    <xf numFmtId="0" fontId="49" fillId="0" borderId="78" xfId="253" applyFont="1" applyBorder="1" applyAlignment="1">
      <alignment horizontal="center" vertical="center"/>
    </xf>
    <xf numFmtId="0" fontId="49" fillId="0" borderId="59" xfId="253" applyFont="1" applyBorder="1" applyAlignment="1">
      <alignment horizontal="center" vertical="center"/>
    </xf>
    <xf numFmtId="0" fontId="49" fillId="0" borderId="58" xfId="253" applyFont="1" applyBorder="1" applyAlignment="1">
      <alignment horizontal="center" vertical="center"/>
    </xf>
    <xf numFmtId="0" fontId="49" fillId="0" borderId="68" xfId="253" applyFont="1" applyBorder="1" applyAlignment="1">
      <alignment horizontal="center" vertical="center"/>
    </xf>
    <xf numFmtId="0" fontId="49" fillId="0" borderId="56" xfId="253" applyFont="1" applyBorder="1" applyAlignment="1">
      <alignment horizontal="center" vertical="center"/>
    </xf>
    <xf numFmtId="0" fontId="49" fillId="0" borderId="72" xfId="253" applyFont="1" applyBorder="1" applyAlignment="1">
      <alignment horizontal="center" vertical="center"/>
    </xf>
    <xf numFmtId="0" fontId="49" fillId="0" borderId="66" xfId="253" applyFont="1" applyBorder="1" applyAlignment="1">
      <alignment horizontal="center" vertical="center"/>
    </xf>
    <xf numFmtId="0" fontId="49" fillId="0" borderId="55" xfId="253" applyFont="1" applyBorder="1" applyAlignment="1">
      <alignment horizontal="center" vertical="center"/>
    </xf>
    <xf numFmtId="0" fontId="49" fillId="0" borderId="74" xfId="253"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51" fillId="24" borderId="16" xfId="0" applyFont="1" applyFill="1" applyBorder="1" applyAlignment="1">
      <alignment horizontal="center"/>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31" xfId="0" applyFont="1" applyFill="1" applyBorder="1" applyAlignment="1">
      <alignment horizontal="center" vertical="center"/>
    </xf>
    <xf numFmtId="0" fontId="49" fillId="0" borderId="62" xfId="0" applyFont="1" applyBorder="1" applyAlignment="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xfId="255" builtinId="3"/>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xfId="256" builtinId="4"/>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1.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2.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theme" Target="theme/theme1.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tyles" Target="styles.xml"/><Relationship Id="rId125" Type="http://schemas.openxmlformats.org/officeDocument/2006/relationships/customXml" Target="../customXml/item3.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sharedStrings" Target="sharedStrings.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externalLink" Target="externalLinks/externalLink6.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1.%20Licitacion%20sector%20social/01.%20Licitacion%20de%20obra%20publica%20Infraestructura%20social/09.%20Envio%20a%20Estandarizar%20Licitaci&#243;n%20P&#250;blica/Factura13?189B9E40" TargetMode="External"/><Relationship Id="rId1" Type="http://schemas.openxmlformats.org/officeDocument/2006/relationships/externalLinkPath" Target="file:///\\189B9E40\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Z:\2024-2027\2026\CONTRATACION%202026\CASA%20SOCIAL%20DE%20LA%20MUJER\007.2025-DOC-PPT-Casa%20de%20La%20Mujer-Presupuesto_v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CANT"/>
      <sheetName val="APU 1-12"/>
      <sheetName val="APU-13.1"/>
      <sheetName val="APU-13.2"/>
      <sheetName val="APU-13.3"/>
      <sheetName val="APU-13.4"/>
      <sheetName val="APU-13.5"/>
      <sheetName val="APU-13.6"/>
      <sheetName val="APU-13.7"/>
      <sheetName val="APU-13.8"/>
      <sheetName val="APU-13.9"/>
      <sheetName val="APU-13.10"/>
      <sheetName val="APU-13.11"/>
      <sheetName val="APU-13.12"/>
      <sheetName val="APU-13.13"/>
      <sheetName val="APU-13.14"/>
      <sheetName val="APU-13.15"/>
      <sheetName val="APU-13.16"/>
      <sheetName val="APU-13.17"/>
      <sheetName val="APU-13.18"/>
      <sheetName val="APU-13.19"/>
      <sheetName val="APU-13.20"/>
      <sheetName val="APU-13.21"/>
      <sheetName val="APU-13.22"/>
      <sheetName val="APU-13.23"/>
      <sheetName val="APU-13.24"/>
      <sheetName val="APU-13.25"/>
      <sheetName val="APU-13.26"/>
      <sheetName val="APU-13.27"/>
      <sheetName val="APU-13.28"/>
      <sheetName val="APU-13.29"/>
      <sheetName val="APU-13.30"/>
      <sheetName val="APU-13.31"/>
      <sheetName val="APU-13.32"/>
      <sheetName val="APU-13.33"/>
      <sheetName val="APU-13.34"/>
      <sheetName val="APU-13.35"/>
      <sheetName val="APU-13.36"/>
      <sheetName val="APU-14.1"/>
      <sheetName val="APU-14.2"/>
      <sheetName val="APU-14.3"/>
      <sheetName val="APU-14.4"/>
      <sheetName val="APU-14.5"/>
      <sheetName val="APU-14.6"/>
      <sheetName val="APU-14.7"/>
      <sheetName val="APU-14.8"/>
      <sheetName val="APU-14.9"/>
      <sheetName val="APU-14.10"/>
      <sheetName val="APU 15"/>
      <sheetName val="APU CONCRETOS"/>
      <sheetName val="INSUMOS"/>
      <sheetName val="EQUIPO"/>
      <sheetName val="TRANSP."/>
      <sheetName val="M.O."/>
      <sheetName val="AIU"/>
      <sheetName val="INTERV"/>
      <sheetName val="FM"/>
      <sheetName val="CRONOG"/>
    </sheetNames>
    <sheetDataSet>
      <sheetData sheetId="0"/>
      <sheetData sheetId="1">
        <row r="24">
          <cell r="P24">
            <v>58.38</v>
          </cell>
        </row>
        <row r="42">
          <cell r="P42">
            <v>1</v>
          </cell>
        </row>
        <row r="60">
          <cell r="P60">
            <v>1</v>
          </cell>
        </row>
        <row r="77">
          <cell r="P77">
            <v>234.09</v>
          </cell>
        </row>
        <row r="196">
          <cell r="P196">
            <v>102.21404999999997</v>
          </cell>
        </row>
        <row r="241">
          <cell r="P241">
            <v>26.039649999999995</v>
          </cell>
        </row>
        <row r="270">
          <cell r="P270">
            <v>9.5341500000000003</v>
          </cell>
        </row>
        <row r="295">
          <cell r="P295">
            <v>2.3903000000000003</v>
          </cell>
        </row>
        <row r="315">
          <cell r="P315">
            <v>9.99</v>
          </cell>
        </row>
        <row r="348">
          <cell r="P348">
            <v>14.6745</v>
          </cell>
        </row>
        <row r="365">
          <cell r="P365">
            <v>6.17</v>
          </cell>
        </row>
        <row r="385">
          <cell r="P385">
            <v>20.841999999999999</v>
          </cell>
        </row>
        <row r="404">
          <cell r="P404">
            <v>1.9034999999999995</v>
          </cell>
        </row>
        <row r="458">
          <cell r="P458">
            <v>1732.3632000000002</v>
          </cell>
        </row>
        <row r="477">
          <cell r="P477">
            <v>33.950000000000003</v>
          </cell>
        </row>
        <row r="495">
          <cell r="P495">
            <v>4.75</v>
          </cell>
        </row>
        <row r="508">
          <cell r="P508">
            <v>58.59</v>
          </cell>
        </row>
        <row r="521">
          <cell r="P521">
            <v>74.06</v>
          </cell>
        </row>
        <row r="540">
          <cell r="P540">
            <v>10.08</v>
          </cell>
        </row>
        <row r="556">
          <cell r="P556">
            <v>21.619499999999999</v>
          </cell>
        </row>
        <row r="572">
          <cell r="P572">
            <v>3.0366</v>
          </cell>
        </row>
        <row r="591">
          <cell r="P591">
            <v>5.301000000000001</v>
          </cell>
        </row>
        <row r="609">
          <cell r="P609">
            <v>1.18</v>
          </cell>
        </row>
        <row r="627">
          <cell r="P627">
            <v>4.3099999999999996</v>
          </cell>
        </row>
        <row r="656">
          <cell r="P656">
            <v>1299.9456</v>
          </cell>
        </row>
        <row r="674">
          <cell r="P674">
            <v>2</v>
          </cell>
        </row>
        <row r="692">
          <cell r="P692">
            <v>1</v>
          </cell>
        </row>
        <row r="833">
          <cell r="P833">
            <v>6080.0929000000006</v>
          </cell>
        </row>
        <row r="865">
          <cell r="P865">
            <v>1358.1817021276595</v>
          </cell>
        </row>
        <row r="880">
          <cell r="P880">
            <v>234</v>
          </cell>
        </row>
        <row r="894">
          <cell r="P894">
            <v>2022.1143000000002</v>
          </cell>
        </row>
        <row r="908">
          <cell r="P908">
            <v>219.17000000000002</v>
          </cell>
        </row>
        <row r="922">
          <cell r="P922">
            <v>22.68</v>
          </cell>
        </row>
        <row r="938">
          <cell r="P938">
            <v>391.9</v>
          </cell>
        </row>
        <row r="952">
          <cell r="P952">
            <v>10.84</v>
          </cell>
        </row>
        <row r="967">
          <cell r="P967">
            <v>391.9</v>
          </cell>
        </row>
        <row r="982">
          <cell r="P982">
            <v>156.54</v>
          </cell>
        </row>
        <row r="996">
          <cell r="P996">
            <v>95.46</v>
          </cell>
        </row>
        <row r="1010">
          <cell r="P1010">
            <v>58.6</v>
          </cell>
        </row>
        <row r="1022">
          <cell r="P1022">
            <v>28.22</v>
          </cell>
        </row>
        <row r="1035">
          <cell r="P1035">
            <v>85.12</v>
          </cell>
        </row>
        <row r="1048">
          <cell r="P1048">
            <v>36.32</v>
          </cell>
        </row>
        <row r="1084">
          <cell r="P1084">
            <v>400.76400000000001</v>
          </cell>
        </row>
        <row r="1150">
          <cell r="P1150">
            <v>698.79800000000012</v>
          </cell>
        </row>
        <row r="1174">
          <cell r="P1174">
            <v>181.88</v>
          </cell>
        </row>
        <row r="1261">
          <cell r="P1261">
            <v>606.27000000000021</v>
          </cell>
        </row>
        <row r="1286">
          <cell r="P1286">
            <v>181.88</v>
          </cell>
        </row>
        <row r="1303">
          <cell r="P1303">
            <v>120.917</v>
          </cell>
        </row>
        <row r="1317">
          <cell r="P1317">
            <v>11.556000000000001</v>
          </cell>
        </row>
        <row r="1355">
          <cell r="P1355">
            <v>89.08</v>
          </cell>
        </row>
        <row r="1369">
          <cell r="P1369">
            <v>14.135999999999999</v>
          </cell>
        </row>
        <row r="1383">
          <cell r="P1383">
            <v>12.520000000000001</v>
          </cell>
        </row>
        <row r="1415">
          <cell r="P1415">
            <v>25.672000000000001</v>
          </cell>
        </row>
        <row r="1434">
          <cell r="P1434">
            <v>24.840000000000003</v>
          </cell>
        </row>
        <row r="1446">
          <cell r="P1446">
            <v>17.55</v>
          </cell>
        </row>
        <row r="1458">
          <cell r="P1458">
            <v>71.010000000000005</v>
          </cell>
        </row>
        <row r="1470">
          <cell r="P1470">
            <v>3.2489999999999997</v>
          </cell>
        </row>
        <row r="1493">
          <cell r="P1493">
            <v>13</v>
          </cell>
        </row>
        <row r="1511">
          <cell r="P1511">
            <v>76.14</v>
          </cell>
        </row>
        <row r="1529">
          <cell r="P1529">
            <v>11.77</v>
          </cell>
        </row>
        <row r="1543">
          <cell r="P1543">
            <v>2.2599999999999998</v>
          </cell>
        </row>
        <row r="1557">
          <cell r="P1557">
            <v>18.59</v>
          </cell>
        </row>
        <row r="1574">
          <cell r="P1574">
            <v>6</v>
          </cell>
        </row>
        <row r="1592">
          <cell r="P1592">
            <v>1</v>
          </cell>
        </row>
        <row r="1612">
          <cell r="P1612">
            <v>7</v>
          </cell>
        </row>
        <row r="1629">
          <cell r="P1629">
            <v>1</v>
          </cell>
        </row>
        <row r="1643">
          <cell r="P1643">
            <v>1</v>
          </cell>
        </row>
        <row r="1658">
          <cell r="P1658">
            <v>2</v>
          </cell>
        </row>
        <row r="1676">
          <cell r="P1676">
            <v>1.7671999999999999</v>
          </cell>
        </row>
        <row r="1700">
          <cell r="P1700">
            <v>8</v>
          </cell>
        </row>
        <row r="1716">
          <cell r="P1716">
            <v>6</v>
          </cell>
        </row>
        <row r="1737">
          <cell r="P1737">
            <v>25.68</v>
          </cell>
        </row>
        <row r="1756">
          <cell r="P1756">
            <v>26.72</v>
          </cell>
        </row>
        <row r="1789">
          <cell r="P1789">
            <v>34.599999999999994</v>
          </cell>
        </row>
        <row r="1822">
          <cell r="P1822">
            <v>20.369999999999997</v>
          </cell>
        </row>
        <row r="1852">
          <cell r="P1852">
            <v>31.509999999999998</v>
          </cell>
        </row>
        <row r="1871">
          <cell r="P1871">
            <v>15.16</v>
          </cell>
        </row>
        <row r="1894">
          <cell r="P1894">
            <v>9.1999999999999993</v>
          </cell>
        </row>
        <row r="1920">
          <cell r="P1920">
            <v>8</v>
          </cell>
        </row>
        <row r="1935">
          <cell r="P1935">
            <v>8</v>
          </cell>
        </row>
        <row r="1954">
          <cell r="P1954">
            <v>6</v>
          </cell>
        </row>
        <row r="1973">
          <cell r="P1973">
            <v>1</v>
          </cell>
        </row>
        <row r="1992">
          <cell r="P1992">
            <v>44.88</v>
          </cell>
        </row>
        <row r="2011">
          <cell r="P2011">
            <v>51.33</v>
          </cell>
        </row>
        <row r="2030">
          <cell r="P2030">
            <v>13.464</v>
          </cell>
        </row>
        <row r="2048">
          <cell r="P2048">
            <v>5.52</v>
          </cell>
        </row>
        <row r="2066">
          <cell r="P2066">
            <v>1</v>
          </cell>
        </row>
        <row r="2085">
          <cell r="P2085">
            <v>1</v>
          </cell>
        </row>
        <row r="2104">
          <cell r="P2104">
            <v>1</v>
          </cell>
        </row>
        <row r="2123">
          <cell r="P2123">
            <v>1</v>
          </cell>
        </row>
        <row r="2142">
          <cell r="P2142">
            <v>1</v>
          </cell>
        </row>
        <row r="2167">
          <cell r="P2167">
            <v>1</v>
          </cell>
        </row>
        <row r="2181">
          <cell r="P2181">
            <v>7</v>
          </cell>
        </row>
        <row r="2198">
          <cell r="P2198">
            <v>6</v>
          </cell>
        </row>
        <row r="2214">
          <cell r="P2214">
            <v>1.75</v>
          </cell>
        </row>
        <row r="2229">
          <cell r="P2229">
            <v>21</v>
          </cell>
        </row>
        <row r="2242">
          <cell r="P2242">
            <v>7</v>
          </cell>
        </row>
        <row r="2255">
          <cell r="P2255">
            <v>8</v>
          </cell>
        </row>
        <row r="2268">
          <cell r="P2268">
            <v>11</v>
          </cell>
        </row>
        <row r="2281">
          <cell r="P2281">
            <v>21</v>
          </cell>
        </row>
        <row r="2294">
          <cell r="P2294">
            <v>31</v>
          </cell>
        </row>
        <row r="2307">
          <cell r="P2307">
            <v>2</v>
          </cell>
        </row>
        <row r="2320">
          <cell r="P2320">
            <v>29</v>
          </cell>
        </row>
        <row r="2333">
          <cell r="P2333">
            <v>3</v>
          </cell>
        </row>
        <row r="2346">
          <cell r="P2346">
            <v>8</v>
          </cell>
        </row>
        <row r="2359">
          <cell r="P2359">
            <v>1</v>
          </cell>
        </row>
        <row r="2372">
          <cell r="P2372">
            <v>2</v>
          </cell>
        </row>
        <row r="2385">
          <cell r="P2385">
            <v>14</v>
          </cell>
        </row>
        <row r="2398">
          <cell r="P2398">
            <v>2</v>
          </cell>
        </row>
        <row r="2411">
          <cell r="P2411">
            <v>2</v>
          </cell>
        </row>
        <row r="2424">
          <cell r="P2424">
            <v>8</v>
          </cell>
        </row>
        <row r="2437">
          <cell r="P2437">
            <v>13</v>
          </cell>
        </row>
        <row r="2450">
          <cell r="P2450">
            <v>24.85</v>
          </cell>
        </row>
        <row r="2463">
          <cell r="P2463">
            <v>243</v>
          </cell>
        </row>
        <row r="2476">
          <cell r="P2476">
            <v>729</v>
          </cell>
        </row>
        <row r="2489">
          <cell r="P2489">
            <v>1</v>
          </cell>
        </row>
        <row r="2502">
          <cell r="P2502">
            <v>1</v>
          </cell>
        </row>
        <row r="2515">
          <cell r="P2515">
            <v>1</v>
          </cell>
        </row>
        <row r="2528">
          <cell r="P2528">
            <v>3</v>
          </cell>
        </row>
        <row r="2541">
          <cell r="P2541">
            <v>1</v>
          </cell>
        </row>
        <row r="2554">
          <cell r="P2554">
            <v>3</v>
          </cell>
        </row>
        <row r="2567">
          <cell r="P2567">
            <v>12.29</v>
          </cell>
        </row>
        <row r="2580">
          <cell r="P2580">
            <v>1</v>
          </cell>
        </row>
        <row r="2593">
          <cell r="P2593">
            <v>1</v>
          </cell>
        </row>
        <row r="2606">
          <cell r="P2606">
            <v>87.5</v>
          </cell>
        </row>
        <row r="2619">
          <cell r="P2619">
            <v>4</v>
          </cell>
        </row>
        <row r="2632">
          <cell r="P2632">
            <v>1</v>
          </cell>
        </row>
        <row r="2645">
          <cell r="P2645">
            <v>24.85</v>
          </cell>
        </row>
        <row r="2658">
          <cell r="P2658">
            <v>7.5</v>
          </cell>
        </row>
        <row r="2671">
          <cell r="P2671">
            <v>2</v>
          </cell>
        </row>
        <row r="2684">
          <cell r="P2684">
            <v>2</v>
          </cell>
        </row>
        <row r="2835">
          <cell r="P2835">
            <v>234.09</v>
          </cell>
        </row>
        <row r="2852">
          <cell r="P2852">
            <v>1</v>
          </cell>
        </row>
        <row r="2869">
          <cell r="P2869">
            <v>1</v>
          </cell>
        </row>
        <row r="2886">
          <cell r="P2886">
            <v>38</v>
          </cell>
        </row>
      </sheetData>
      <sheetData sheetId="2">
        <row r="689">
          <cell r="H689">
            <v>856160</v>
          </cell>
        </row>
        <row r="742">
          <cell r="H742">
            <v>864240</v>
          </cell>
        </row>
        <row r="793">
          <cell r="H793">
            <v>222550</v>
          </cell>
        </row>
        <row r="1027">
          <cell r="H1027">
            <v>53600</v>
          </cell>
        </row>
        <row r="1078">
          <cell r="H1078">
            <v>1067620</v>
          </cell>
        </row>
        <row r="1129">
          <cell r="H1129">
            <v>61690</v>
          </cell>
        </row>
        <row r="1180">
          <cell r="H1180">
            <v>23650</v>
          </cell>
        </row>
        <row r="1231">
          <cell r="H1231">
            <v>1108530</v>
          </cell>
        </row>
        <row r="1282">
          <cell r="H1282">
            <v>1050840</v>
          </cell>
        </row>
        <row r="1332">
          <cell r="H1332">
            <v>898170</v>
          </cell>
        </row>
        <row r="1382">
          <cell r="H1382">
            <v>1161030</v>
          </cell>
        </row>
        <row r="1433">
          <cell r="H1433">
            <v>1198730</v>
          </cell>
        </row>
        <row r="1486">
          <cell r="H1486">
            <v>207410</v>
          </cell>
        </row>
        <row r="1540">
          <cell r="H1540">
            <v>19130</v>
          </cell>
        </row>
        <row r="1595">
          <cell r="H1595">
            <v>120790</v>
          </cell>
        </row>
        <row r="1650">
          <cell r="H1650">
            <v>894890</v>
          </cell>
        </row>
        <row r="1887">
          <cell r="H1887">
            <v>17990</v>
          </cell>
        </row>
        <row r="1936">
          <cell r="H1936">
            <v>67790</v>
          </cell>
        </row>
        <row r="1985">
          <cell r="H1985">
            <v>33760</v>
          </cell>
        </row>
        <row r="2036">
          <cell r="H2036">
            <v>86240</v>
          </cell>
        </row>
        <row r="2087">
          <cell r="H2087">
            <v>85800</v>
          </cell>
        </row>
        <row r="2200">
          <cell r="H2200">
            <v>112600</v>
          </cell>
        </row>
        <row r="2251">
          <cell r="H2251">
            <v>105540</v>
          </cell>
        </row>
        <row r="2302">
          <cell r="H2302">
            <v>124860</v>
          </cell>
        </row>
        <row r="2353">
          <cell r="H2353">
            <v>78930</v>
          </cell>
        </row>
        <row r="2404">
          <cell r="H2404">
            <v>17790</v>
          </cell>
        </row>
        <row r="2455">
          <cell r="H2455">
            <v>19090</v>
          </cell>
        </row>
        <row r="2503">
          <cell r="H2503">
            <v>124490</v>
          </cell>
        </row>
        <row r="2796">
          <cell r="H2796">
            <v>85600</v>
          </cell>
        </row>
        <row r="2909">
          <cell r="H2909">
            <v>530890</v>
          </cell>
        </row>
        <row r="2963">
          <cell r="H2963">
            <v>111290</v>
          </cell>
        </row>
        <row r="3017">
          <cell r="H3017">
            <v>190480</v>
          </cell>
        </row>
        <row r="3125">
          <cell r="H3125">
            <v>182180</v>
          </cell>
        </row>
        <row r="3174">
          <cell r="H3174">
            <v>234580</v>
          </cell>
        </row>
        <row r="3222">
          <cell r="H3222">
            <v>708400</v>
          </cell>
        </row>
        <row r="3270">
          <cell r="H3270">
            <v>253020</v>
          </cell>
        </row>
        <row r="3631">
          <cell r="H3631">
            <v>17980</v>
          </cell>
        </row>
        <row r="3680">
          <cell r="H3680">
            <v>15480</v>
          </cell>
        </row>
        <row r="3786">
          <cell r="H3786">
            <v>7482300</v>
          </cell>
        </row>
        <row r="3835">
          <cell r="H3835">
            <v>320730</v>
          </cell>
        </row>
        <row r="3884">
          <cell r="H3884">
            <v>20130</v>
          </cell>
        </row>
        <row r="3933">
          <cell r="H3933">
            <v>196760</v>
          </cell>
        </row>
        <row r="4296">
          <cell r="H4296">
            <v>56160</v>
          </cell>
        </row>
        <row r="4346">
          <cell r="H4346">
            <v>92750</v>
          </cell>
        </row>
        <row r="4519">
          <cell r="H4519">
            <v>82130</v>
          </cell>
        </row>
        <row r="4753">
          <cell r="H4753">
            <v>143950</v>
          </cell>
        </row>
        <row r="4801">
          <cell r="H4801">
            <v>111590</v>
          </cell>
        </row>
        <row r="4972">
          <cell r="H4972">
            <v>79410</v>
          </cell>
        </row>
        <row r="5205">
          <cell r="H5205">
            <v>174820</v>
          </cell>
        </row>
      </sheetData>
      <sheetData sheetId="3">
        <row r="56">
          <cell r="K56">
            <v>73850.289999999994</v>
          </cell>
        </row>
      </sheetData>
      <sheetData sheetId="4">
        <row r="55">
          <cell r="K55">
            <v>105866.39</v>
          </cell>
        </row>
      </sheetData>
      <sheetData sheetId="5">
        <row r="56">
          <cell r="K56">
            <v>95087.76</v>
          </cell>
        </row>
      </sheetData>
      <sheetData sheetId="6">
        <row r="55">
          <cell r="K55">
            <v>124008.57</v>
          </cell>
        </row>
      </sheetData>
      <sheetData sheetId="7">
        <row r="55">
          <cell r="K55">
            <v>222312.13</v>
          </cell>
        </row>
      </sheetData>
      <sheetData sheetId="8">
        <row r="55">
          <cell r="K55">
            <v>160320.97</v>
          </cell>
        </row>
      </sheetData>
      <sheetData sheetId="9">
        <row r="53">
          <cell r="K53">
            <v>165505.4</v>
          </cell>
        </row>
      </sheetData>
      <sheetData sheetId="10">
        <row r="55">
          <cell r="K55">
            <v>172173.49</v>
          </cell>
        </row>
      </sheetData>
      <sheetData sheetId="11">
        <row r="56">
          <cell r="K56">
            <v>190600.69</v>
          </cell>
        </row>
      </sheetData>
      <sheetData sheetId="12">
        <row r="55">
          <cell r="K55">
            <v>178154.86</v>
          </cell>
        </row>
      </sheetData>
      <sheetData sheetId="13">
        <row r="53">
          <cell r="K53">
            <v>87365.759999999995</v>
          </cell>
        </row>
      </sheetData>
      <sheetData sheetId="14">
        <row r="56">
          <cell r="K56">
            <v>233600.89</v>
          </cell>
        </row>
      </sheetData>
      <sheetData sheetId="15">
        <row r="56">
          <cell r="K56">
            <v>73322.19</v>
          </cell>
        </row>
      </sheetData>
      <sheetData sheetId="16">
        <row r="55">
          <cell r="K55">
            <v>3623706.96</v>
          </cell>
        </row>
      </sheetData>
      <sheetData sheetId="17">
        <row r="53">
          <cell r="K53">
            <v>236974.25</v>
          </cell>
        </row>
      </sheetData>
      <sheetData sheetId="18">
        <row r="53">
          <cell r="K53">
            <v>191217.37</v>
          </cell>
        </row>
      </sheetData>
      <sheetData sheetId="19">
        <row r="53">
          <cell r="K53">
            <v>24126</v>
          </cell>
        </row>
      </sheetData>
      <sheetData sheetId="20">
        <row r="53">
          <cell r="K53">
            <v>10775.35</v>
          </cell>
        </row>
      </sheetData>
      <sheetData sheetId="21">
        <row r="53">
          <cell r="K53">
            <v>4342.97</v>
          </cell>
        </row>
      </sheetData>
      <sheetData sheetId="22">
        <row r="52">
          <cell r="K52">
            <v>3873.91</v>
          </cell>
        </row>
      </sheetData>
      <sheetData sheetId="23">
        <row r="53">
          <cell r="K53">
            <v>28157.74</v>
          </cell>
        </row>
      </sheetData>
      <sheetData sheetId="24">
        <row r="52">
          <cell r="K52">
            <v>546757.56000000006</v>
          </cell>
        </row>
      </sheetData>
      <sheetData sheetId="25">
        <row r="53">
          <cell r="K53">
            <v>8756632.7599999998</v>
          </cell>
        </row>
      </sheetData>
      <sheetData sheetId="26">
        <row r="50">
          <cell r="K50">
            <v>77505.789999999994</v>
          </cell>
        </row>
      </sheetData>
      <sheetData sheetId="27">
        <row r="56">
          <cell r="K56">
            <v>1967810.86</v>
          </cell>
        </row>
      </sheetData>
      <sheetData sheetId="28">
        <row r="54">
          <cell r="K54">
            <v>99126.79</v>
          </cell>
        </row>
      </sheetData>
      <sheetData sheetId="29">
        <row r="52">
          <cell r="K52">
            <v>57875.54</v>
          </cell>
        </row>
      </sheetData>
      <sheetData sheetId="30">
        <row r="52">
          <cell r="K52">
            <v>152550.48000000001</v>
          </cell>
        </row>
      </sheetData>
      <sheetData sheetId="31">
        <row r="56">
          <cell r="K56">
            <v>2965562</v>
          </cell>
        </row>
      </sheetData>
      <sheetData sheetId="32">
        <row r="53">
          <cell r="K53">
            <v>34809.83</v>
          </cell>
        </row>
      </sheetData>
      <sheetData sheetId="33">
        <row r="52">
          <cell r="K52">
            <v>43117.9</v>
          </cell>
        </row>
      </sheetData>
      <sheetData sheetId="34"/>
      <sheetData sheetId="35">
        <row r="53">
          <cell r="K53">
            <v>66641.89</v>
          </cell>
        </row>
      </sheetData>
      <sheetData sheetId="36">
        <row r="53">
          <cell r="K53">
            <v>35896.57</v>
          </cell>
        </row>
      </sheetData>
      <sheetData sheetId="37"/>
      <sheetData sheetId="38">
        <row r="52">
          <cell r="K52">
            <v>135647.92000000001</v>
          </cell>
        </row>
      </sheetData>
      <sheetData sheetId="39"/>
      <sheetData sheetId="40"/>
      <sheetData sheetId="41"/>
      <sheetData sheetId="42"/>
      <sheetData sheetId="43"/>
      <sheetData sheetId="44"/>
      <sheetData sheetId="45"/>
      <sheetData sheetId="46"/>
      <sheetData sheetId="47"/>
      <sheetData sheetId="48"/>
      <sheetData sheetId="49">
        <row r="44">
          <cell r="H44">
            <v>3200</v>
          </cell>
        </row>
        <row r="93">
          <cell r="H93">
            <v>106030</v>
          </cell>
        </row>
        <row r="142">
          <cell r="H142">
            <v>464660</v>
          </cell>
        </row>
        <row r="191">
          <cell r="H191">
            <v>39930</v>
          </cell>
        </row>
      </sheetData>
      <sheetData sheetId="50"/>
      <sheetData sheetId="51"/>
      <sheetData sheetId="52"/>
      <sheetData sheetId="53"/>
      <sheetData sheetId="54"/>
      <sheetData sheetId="55"/>
      <sheetData sheetId="56"/>
      <sheetData sheetId="57"/>
      <sheetData sheetId="5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M201"/>
  <sheetViews>
    <sheetView showGridLines="0" view="pageLayout" topLeftCell="A189" zoomScale="60" zoomScaleNormal="100" zoomScaleSheetLayoutView="100" zoomScalePageLayoutView="60" workbookViewId="0">
      <selection activeCell="G210" sqref="G210"/>
    </sheetView>
  </sheetViews>
  <sheetFormatPr baseColWidth="10" defaultColWidth="11.375" defaultRowHeight="15.65"/>
  <cols>
    <col min="1" max="2" width="3.375" style="257" customWidth="1"/>
    <col min="3" max="3" width="5.125" style="257" customWidth="1"/>
    <col min="4" max="4" width="15.375" style="257" customWidth="1"/>
    <col min="5" max="5" width="16.125" style="260" customWidth="1"/>
    <col min="6" max="6" width="17.375" style="257" customWidth="1"/>
    <col min="7" max="7" width="73.375" style="257" customWidth="1"/>
    <col min="8" max="8" width="8.625" style="257" customWidth="1"/>
    <col min="9" max="9" width="18.625" style="257" customWidth="1"/>
    <col min="10" max="10" width="23.625" style="257" customWidth="1"/>
    <col min="11" max="11" width="30" style="257" customWidth="1"/>
    <col min="12" max="12" width="3.375" style="257" customWidth="1"/>
    <col min="13" max="13" width="2.625" style="257" customWidth="1"/>
    <col min="14" max="16384" width="11.375" style="257"/>
  </cols>
  <sheetData>
    <row r="1" spans="2:12" ht="56.25" customHeight="1">
      <c r="B1" s="321"/>
      <c r="C1" s="366" t="s">
        <v>0</v>
      </c>
      <c r="D1" s="367"/>
      <c r="E1" s="367"/>
      <c r="F1" s="367"/>
      <c r="G1" s="367"/>
      <c r="H1" s="367"/>
      <c r="I1" s="367"/>
      <c r="J1" s="367"/>
      <c r="K1" s="367"/>
      <c r="L1" s="322"/>
    </row>
    <row r="2" spans="2:12" ht="15.8" customHeight="1" thickBot="1">
      <c r="B2" s="317"/>
      <c r="C2" s="261"/>
      <c r="D2" s="262" t="s">
        <v>1</v>
      </c>
      <c r="E2" s="261"/>
      <c r="F2" s="262"/>
      <c r="G2" s="263"/>
      <c r="H2" s="263"/>
      <c r="I2" s="263"/>
      <c r="J2" s="263"/>
      <c r="K2" s="263"/>
      <c r="L2" s="323"/>
    </row>
    <row r="3" spans="2:12" s="258" customFormat="1">
      <c r="B3" s="324"/>
      <c r="C3" s="378" t="s">
        <v>344</v>
      </c>
      <c r="D3" s="379"/>
      <c r="E3" s="379"/>
      <c r="F3" s="379"/>
      <c r="G3" s="379"/>
      <c r="H3" s="379"/>
      <c r="I3" s="379"/>
      <c r="J3" s="379"/>
      <c r="K3" s="380"/>
      <c r="L3" s="325"/>
    </row>
    <row r="4" spans="2:12" ht="43.5" customHeight="1">
      <c r="B4" s="326"/>
      <c r="C4" s="381"/>
      <c r="D4" s="382"/>
      <c r="E4" s="382"/>
      <c r="F4" s="382"/>
      <c r="G4" s="382"/>
      <c r="H4" s="382"/>
      <c r="I4" s="382"/>
      <c r="J4" s="382"/>
      <c r="K4" s="383"/>
      <c r="L4" s="323"/>
    </row>
    <row r="5" spans="2:12" ht="42.8" customHeight="1">
      <c r="B5" s="326"/>
      <c r="C5" s="384" t="s">
        <v>2</v>
      </c>
      <c r="D5" s="385"/>
      <c r="E5" s="385"/>
      <c r="F5" s="385"/>
      <c r="G5" s="385"/>
      <c r="H5" s="385"/>
      <c r="I5" s="385"/>
      <c r="J5" s="385"/>
      <c r="K5" s="386"/>
      <c r="L5" s="323"/>
    </row>
    <row r="6" spans="2:12" ht="30.1" customHeight="1" thickBot="1">
      <c r="B6" s="317"/>
      <c r="C6" s="387"/>
      <c r="D6" s="388"/>
      <c r="E6" s="388"/>
      <c r="F6" s="388"/>
      <c r="G6" s="388"/>
      <c r="H6" s="388"/>
      <c r="I6" s="388"/>
      <c r="J6" s="388"/>
      <c r="K6" s="389"/>
      <c r="L6" s="323"/>
    </row>
    <row r="7" spans="2:12" ht="30.1" customHeight="1">
      <c r="B7" s="317"/>
      <c r="C7" s="346" t="s">
        <v>3</v>
      </c>
      <c r="D7" s="348" t="s">
        <v>4</v>
      </c>
      <c r="E7" s="356" t="s">
        <v>5</v>
      </c>
      <c r="F7" s="356"/>
      <c r="G7" s="346" t="s">
        <v>6</v>
      </c>
      <c r="H7" s="348" t="s">
        <v>7</v>
      </c>
      <c r="I7" s="348" t="s">
        <v>8</v>
      </c>
      <c r="J7" s="396" t="s">
        <v>9</v>
      </c>
      <c r="K7" s="344" t="s">
        <v>10</v>
      </c>
      <c r="L7" s="323"/>
    </row>
    <row r="8" spans="2:12" ht="30.1" customHeight="1" thickBot="1">
      <c r="B8" s="317"/>
      <c r="C8" s="347"/>
      <c r="D8" s="349"/>
      <c r="E8" s="264" t="s">
        <v>11</v>
      </c>
      <c r="F8" s="264" t="s">
        <v>12</v>
      </c>
      <c r="G8" s="347"/>
      <c r="H8" s="349"/>
      <c r="I8" s="349"/>
      <c r="J8" s="397"/>
      <c r="K8" s="345"/>
      <c r="L8" s="323"/>
    </row>
    <row r="9" spans="2:12" ht="30.1" customHeight="1">
      <c r="B9" s="317"/>
      <c r="C9" s="372" t="s">
        <v>98</v>
      </c>
      <c r="D9" s="373"/>
      <c r="E9" s="373"/>
      <c r="F9" s="373"/>
      <c r="G9" s="373"/>
      <c r="H9" s="373"/>
      <c r="I9" s="373"/>
      <c r="J9" s="373"/>
      <c r="K9" s="374"/>
      <c r="L9" s="323"/>
    </row>
    <row r="10" spans="2:12" ht="30.1" customHeight="1">
      <c r="B10" s="317"/>
      <c r="C10" s="265"/>
      <c r="D10" s="236">
        <v>1.01</v>
      </c>
      <c r="E10" s="359">
        <v>1.8</v>
      </c>
      <c r="F10" s="360"/>
      <c r="G10" s="232" t="s">
        <v>91</v>
      </c>
      <c r="H10" s="233" t="s">
        <v>95</v>
      </c>
      <c r="I10" s="234">
        <f>+[115]CANT!$P$24</f>
        <v>58.38</v>
      </c>
      <c r="J10" s="235">
        <v>31443</v>
      </c>
      <c r="K10" s="266">
        <f>I10*J10</f>
        <v>1835642.34</v>
      </c>
      <c r="L10" s="323"/>
    </row>
    <row r="11" spans="2:12" ht="30.1" customHeight="1">
      <c r="B11" s="317"/>
      <c r="C11" s="265"/>
      <c r="D11" s="236">
        <v>1.02</v>
      </c>
      <c r="E11" s="359">
        <v>1.1000000000000001</v>
      </c>
      <c r="F11" s="360"/>
      <c r="G11" s="232" t="s">
        <v>92</v>
      </c>
      <c r="H11" s="233" t="s">
        <v>96</v>
      </c>
      <c r="I11" s="234">
        <f>+[115]CANT!$P$42</f>
        <v>1</v>
      </c>
      <c r="J11" s="235">
        <v>2973217</v>
      </c>
      <c r="K11" s="266">
        <f t="shared" ref="K11:K13" si="0">I11*J11</f>
        <v>2973217</v>
      </c>
      <c r="L11" s="323"/>
    </row>
    <row r="12" spans="2:12" ht="30.1" customHeight="1">
      <c r="B12" s="317"/>
      <c r="C12" s="267"/>
      <c r="D12" s="236">
        <v>1.03</v>
      </c>
      <c r="E12" s="359">
        <v>1.43</v>
      </c>
      <c r="F12" s="360"/>
      <c r="G12" s="232" t="s">
        <v>93</v>
      </c>
      <c r="H12" s="233" t="s">
        <v>96</v>
      </c>
      <c r="I12" s="234">
        <f>+[115]CANT!$P$60</f>
        <v>1</v>
      </c>
      <c r="J12" s="235">
        <v>3722124</v>
      </c>
      <c r="K12" s="266">
        <f t="shared" si="0"/>
        <v>3722124</v>
      </c>
      <c r="L12" s="323"/>
    </row>
    <row r="13" spans="2:12" ht="52.5" customHeight="1">
      <c r="B13" s="317"/>
      <c r="C13" s="267"/>
      <c r="D13" s="236">
        <v>1.04</v>
      </c>
      <c r="E13" s="359">
        <v>1.41</v>
      </c>
      <c r="F13" s="360"/>
      <c r="G13" s="232" t="s">
        <v>94</v>
      </c>
      <c r="H13" s="233" t="s">
        <v>97</v>
      </c>
      <c r="I13" s="234">
        <f>+[115]CANT!$P$77</f>
        <v>234.09</v>
      </c>
      <c r="J13" s="235">
        <v>13600</v>
      </c>
      <c r="K13" s="266">
        <f t="shared" si="0"/>
        <v>3183624</v>
      </c>
      <c r="L13" s="323"/>
    </row>
    <row r="14" spans="2:12" ht="30.1" customHeight="1">
      <c r="B14" s="317"/>
      <c r="C14" s="370" t="s">
        <v>13</v>
      </c>
      <c r="D14" s="371"/>
      <c r="E14" s="371"/>
      <c r="F14" s="371"/>
      <c r="G14" s="371"/>
      <c r="H14" s="371"/>
      <c r="I14" s="371"/>
      <c r="J14" s="371"/>
      <c r="K14" s="268">
        <f>K10+K11+K12+K13</f>
        <v>11714607.34</v>
      </c>
      <c r="L14" s="323"/>
    </row>
    <row r="15" spans="2:12" ht="30.1" customHeight="1" thickBot="1">
      <c r="B15" s="317"/>
      <c r="C15" s="375" t="s">
        <v>99</v>
      </c>
      <c r="D15" s="376"/>
      <c r="E15" s="376"/>
      <c r="F15" s="376"/>
      <c r="G15" s="376"/>
      <c r="H15" s="376"/>
      <c r="I15" s="376"/>
      <c r="J15" s="376"/>
      <c r="K15" s="377"/>
      <c r="L15" s="323"/>
    </row>
    <row r="16" spans="2:12" ht="30.1" customHeight="1">
      <c r="B16" s="317"/>
      <c r="C16" s="269"/>
      <c r="D16" s="239">
        <v>2.0099999999999998</v>
      </c>
      <c r="E16" s="357">
        <v>16.399999999999999</v>
      </c>
      <c r="F16" s="358"/>
      <c r="G16" s="237" t="s">
        <v>100</v>
      </c>
      <c r="H16" s="238" t="s">
        <v>104</v>
      </c>
      <c r="I16" s="234">
        <f>+[115]CANT!$P$196</f>
        <v>102.21404999999997</v>
      </c>
      <c r="J16" s="235">
        <v>74321</v>
      </c>
      <c r="K16" s="270">
        <f>I16*J16</f>
        <v>7596650.4100499982</v>
      </c>
      <c r="L16" s="323"/>
    </row>
    <row r="17" spans="2:12" ht="30.1" customHeight="1">
      <c r="B17" s="317"/>
      <c r="C17" s="269"/>
      <c r="D17" s="239">
        <v>2.02</v>
      </c>
      <c r="E17" s="359">
        <v>16.8</v>
      </c>
      <c r="F17" s="360"/>
      <c r="G17" s="237" t="s">
        <v>101</v>
      </c>
      <c r="H17" s="238" t="s">
        <v>104</v>
      </c>
      <c r="I17" s="234">
        <f>+[115]CANT!$P$241</f>
        <v>26.039649999999995</v>
      </c>
      <c r="J17" s="235">
        <v>114539</v>
      </c>
      <c r="K17" s="270">
        <f t="shared" ref="K17:K19" si="1">I17*J17</f>
        <v>2982555.4713499993</v>
      </c>
      <c r="L17" s="323"/>
    </row>
    <row r="18" spans="2:12" ht="30.1" customHeight="1">
      <c r="B18" s="317"/>
      <c r="C18" s="269"/>
      <c r="D18" s="239">
        <v>2.0299999999999998</v>
      </c>
      <c r="E18" s="359">
        <v>16.7</v>
      </c>
      <c r="F18" s="360"/>
      <c r="G18" s="237" t="s">
        <v>102</v>
      </c>
      <c r="H18" s="238" t="s">
        <v>104</v>
      </c>
      <c r="I18" s="234">
        <f>+[115]CANT!$P$270</f>
        <v>9.5341500000000003</v>
      </c>
      <c r="J18" s="235">
        <v>30937</v>
      </c>
      <c r="K18" s="270">
        <f t="shared" si="1"/>
        <v>294957.99855000002</v>
      </c>
      <c r="L18" s="323"/>
    </row>
    <row r="19" spans="2:12" ht="30.1" customHeight="1">
      <c r="B19" s="317"/>
      <c r="C19" s="269"/>
      <c r="D19" s="239">
        <v>2.04</v>
      </c>
      <c r="E19" s="359">
        <v>16.100000000000001</v>
      </c>
      <c r="F19" s="360"/>
      <c r="G19" s="237" t="s">
        <v>103</v>
      </c>
      <c r="H19" s="238" t="s">
        <v>104</v>
      </c>
      <c r="I19" s="234">
        <f>+[115]CANT!$P$295</f>
        <v>2.3903000000000003</v>
      </c>
      <c r="J19" s="235">
        <v>198149</v>
      </c>
      <c r="K19" s="270">
        <f t="shared" si="1"/>
        <v>473635.55470000004</v>
      </c>
      <c r="L19" s="323"/>
    </row>
    <row r="20" spans="2:12" ht="30.1" customHeight="1" thickBot="1">
      <c r="B20" s="317"/>
      <c r="C20" s="271" t="s">
        <v>13</v>
      </c>
      <c r="D20" s="272"/>
      <c r="E20" s="273"/>
      <c r="F20" s="272"/>
      <c r="G20" s="272"/>
      <c r="H20" s="272"/>
      <c r="I20" s="274"/>
      <c r="J20" s="272"/>
      <c r="K20" s="275">
        <f>SUM(K16:K19)</f>
        <v>11347799.434649996</v>
      </c>
      <c r="L20" s="323"/>
    </row>
    <row r="21" spans="2:12" ht="30.1" customHeight="1" thickBot="1">
      <c r="B21" s="317"/>
      <c r="C21" s="361" t="s">
        <v>105</v>
      </c>
      <c r="D21" s="362"/>
      <c r="E21" s="362"/>
      <c r="F21" s="362"/>
      <c r="G21" s="362"/>
      <c r="H21" s="362"/>
      <c r="I21" s="362"/>
      <c r="J21" s="362"/>
      <c r="K21" s="363"/>
      <c r="L21" s="323"/>
    </row>
    <row r="22" spans="2:12" ht="30.1" customHeight="1">
      <c r="B22" s="317"/>
      <c r="C22" s="269"/>
      <c r="D22" s="239">
        <v>3.01</v>
      </c>
      <c r="E22" s="357" t="s">
        <v>113</v>
      </c>
      <c r="F22" s="358"/>
      <c r="G22" s="237" t="s">
        <v>106</v>
      </c>
      <c r="H22" s="238" t="s">
        <v>104</v>
      </c>
      <c r="I22" s="234">
        <f>+[115]CANT!$P$315</f>
        <v>9.99</v>
      </c>
      <c r="J22" s="235">
        <f>+'[115]APU 1-12'!$H$689</f>
        <v>856160</v>
      </c>
      <c r="K22" s="276">
        <f>I22*J22</f>
        <v>8553038.4000000004</v>
      </c>
      <c r="L22" s="323"/>
    </row>
    <row r="23" spans="2:12" ht="30.1" customHeight="1">
      <c r="B23" s="317"/>
      <c r="C23" s="269"/>
      <c r="D23" s="239">
        <v>3.02</v>
      </c>
      <c r="E23" s="359" t="s">
        <v>114</v>
      </c>
      <c r="F23" s="360"/>
      <c r="G23" s="237" t="s">
        <v>107</v>
      </c>
      <c r="H23" s="238" t="s">
        <v>104</v>
      </c>
      <c r="I23" s="234">
        <f>+[115]CANT!$P$348</f>
        <v>14.6745</v>
      </c>
      <c r="J23" s="235">
        <f>+'[115]APU 1-12'!$H$742</f>
        <v>864240</v>
      </c>
      <c r="K23" s="270">
        <f t="shared" ref="K23:K27" si="2">I23*J23</f>
        <v>12682289.880000001</v>
      </c>
      <c r="L23" s="323"/>
    </row>
    <row r="24" spans="2:12" ht="30.1" customHeight="1">
      <c r="B24" s="317"/>
      <c r="C24" s="269"/>
      <c r="D24" s="239">
        <v>3.03</v>
      </c>
      <c r="E24" s="359" t="s">
        <v>115</v>
      </c>
      <c r="F24" s="360"/>
      <c r="G24" s="237" t="s">
        <v>108</v>
      </c>
      <c r="H24" s="238" t="s">
        <v>97</v>
      </c>
      <c r="I24" s="234">
        <f>+[115]CANT!$P$365</f>
        <v>6.17</v>
      </c>
      <c r="J24" s="235">
        <f>+'[115]APU 1-12'!$H$793</f>
        <v>222550</v>
      </c>
      <c r="K24" s="270">
        <f t="shared" si="2"/>
        <v>1373133.5</v>
      </c>
      <c r="L24" s="323"/>
    </row>
    <row r="25" spans="2:12" ht="30.1" customHeight="1">
      <c r="B25" s="317"/>
      <c r="C25" s="269"/>
      <c r="D25" s="239">
        <v>3.04</v>
      </c>
      <c r="E25" s="359">
        <v>4.4000000000000004</v>
      </c>
      <c r="F25" s="360"/>
      <c r="G25" s="237" t="s">
        <v>109</v>
      </c>
      <c r="H25" s="238" t="s">
        <v>104</v>
      </c>
      <c r="I25" s="234">
        <f>+[115]CANT!$P$385</f>
        <v>20.841999999999999</v>
      </c>
      <c r="J25" s="235">
        <v>340121</v>
      </c>
      <c r="K25" s="270">
        <f t="shared" si="2"/>
        <v>7088801.8819999993</v>
      </c>
      <c r="L25" s="323"/>
    </row>
    <row r="26" spans="2:12" ht="30.1" customHeight="1">
      <c r="B26" s="317"/>
      <c r="C26" s="269"/>
      <c r="D26" s="239">
        <v>3.05</v>
      </c>
      <c r="E26" s="359">
        <v>4.24</v>
      </c>
      <c r="F26" s="360"/>
      <c r="G26" s="237" t="s">
        <v>110</v>
      </c>
      <c r="H26" s="238" t="s">
        <v>104</v>
      </c>
      <c r="I26" s="234">
        <f>+[115]CANT!$P$404</f>
        <v>1.9034999999999995</v>
      </c>
      <c r="J26" s="235">
        <v>515311</v>
      </c>
      <c r="K26" s="270">
        <f t="shared" si="2"/>
        <v>980894.48849999974</v>
      </c>
      <c r="L26" s="323"/>
    </row>
    <row r="27" spans="2:12" ht="30.1" customHeight="1">
      <c r="B27" s="317"/>
      <c r="C27" s="277"/>
      <c r="D27" s="239">
        <v>3.06</v>
      </c>
      <c r="E27" s="359">
        <v>4.22</v>
      </c>
      <c r="F27" s="360"/>
      <c r="G27" s="237" t="s">
        <v>111</v>
      </c>
      <c r="H27" s="238" t="s">
        <v>112</v>
      </c>
      <c r="I27" s="234">
        <f>+[115]CANT!$P$458</f>
        <v>1732.3632000000002</v>
      </c>
      <c r="J27" s="235">
        <v>7971</v>
      </c>
      <c r="K27" s="270">
        <f t="shared" si="2"/>
        <v>13808667.067200001</v>
      </c>
      <c r="L27" s="323"/>
    </row>
    <row r="28" spans="2:12" ht="30.1" customHeight="1" thickBot="1">
      <c r="B28" s="317"/>
      <c r="C28" s="278" t="s">
        <v>13</v>
      </c>
      <c r="D28" s="279"/>
      <c r="E28" s="279"/>
      <c r="F28" s="279"/>
      <c r="G28" s="280"/>
      <c r="H28" s="279"/>
      <c r="I28" s="274"/>
      <c r="J28" s="281"/>
      <c r="K28" s="282">
        <f>SUM(K22:K27)</f>
        <v>44486825.217700005</v>
      </c>
      <c r="L28" s="323"/>
    </row>
    <row r="29" spans="2:12" ht="30.1" customHeight="1" thickBot="1">
      <c r="B29" s="317"/>
      <c r="C29" s="361" t="s">
        <v>143</v>
      </c>
      <c r="D29" s="362"/>
      <c r="E29" s="362"/>
      <c r="F29" s="362"/>
      <c r="G29" s="362"/>
      <c r="H29" s="362"/>
      <c r="I29" s="362"/>
      <c r="J29" s="362"/>
      <c r="K29" s="363"/>
      <c r="L29" s="323"/>
    </row>
    <row r="30" spans="2:12" ht="30.1" customHeight="1">
      <c r="B30" s="317"/>
      <c r="C30" s="269"/>
      <c r="D30" s="239">
        <v>4.01</v>
      </c>
      <c r="E30" s="357" t="s">
        <v>130</v>
      </c>
      <c r="F30" s="358"/>
      <c r="G30" s="237" t="s">
        <v>116</v>
      </c>
      <c r="H30" s="238" t="s">
        <v>95</v>
      </c>
      <c r="I30" s="234">
        <f>+[115]CANT!$P$477</f>
        <v>33.950000000000003</v>
      </c>
      <c r="J30" s="235">
        <f>+'[115]APU 1-12'!$H$1027</f>
        <v>53600</v>
      </c>
      <c r="K30" s="270">
        <f>I30*J30</f>
        <v>1819720.0000000002</v>
      </c>
      <c r="L30" s="323"/>
    </row>
    <row r="31" spans="2:12" ht="30.1" customHeight="1">
      <c r="B31" s="317"/>
      <c r="C31" s="269"/>
      <c r="D31" s="239">
        <v>4.0199999999999996</v>
      </c>
      <c r="E31" s="359" t="s">
        <v>131</v>
      </c>
      <c r="F31" s="360"/>
      <c r="G31" s="237" t="s">
        <v>117</v>
      </c>
      <c r="H31" s="238" t="s">
        <v>104</v>
      </c>
      <c r="I31" s="234">
        <f>+[115]CANT!$P$495</f>
        <v>4.75</v>
      </c>
      <c r="J31" s="235">
        <f>+'[115]APU 1-12'!$H$1078</f>
        <v>1067620</v>
      </c>
      <c r="K31" s="270">
        <f>I31*J31</f>
        <v>5071195</v>
      </c>
      <c r="L31" s="323"/>
    </row>
    <row r="32" spans="2:12" ht="30.1" customHeight="1">
      <c r="B32" s="317"/>
      <c r="C32" s="269"/>
      <c r="D32" s="239">
        <v>4.03</v>
      </c>
      <c r="E32" s="359" t="s">
        <v>132</v>
      </c>
      <c r="F32" s="360"/>
      <c r="G32" s="237" t="s">
        <v>118</v>
      </c>
      <c r="H32" s="238" t="s">
        <v>95</v>
      </c>
      <c r="I32" s="234">
        <f>+[115]CANT!$P$508</f>
        <v>58.59</v>
      </c>
      <c r="J32" s="235">
        <f>+'[115]APU 1-12'!$H$1129</f>
        <v>61690</v>
      </c>
      <c r="K32" s="270">
        <f t="shared" ref="K32:K44" si="3">I32*J32</f>
        <v>3614417.1</v>
      </c>
      <c r="L32" s="323"/>
    </row>
    <row r="33" spans="2:12" ht="30.1" customHeight="1">
      <c r="B33" s="317"/>
      <c r="C33" s="269"/>
      <c r="D33" s="239">
        <v>4.04</v>
      </c>
      <c r="E33" s="359" t="s">
        <v>133</v>
      </c>
      <c r="F33" s="360"/>
      <c r="G33" s="237" t="s">
        <v>119</v>
      </c>
      <c r="H33" s="238" t="s">
        <v>95</v>
      </c>
      <c r="I33" s="234">
        <f>+[115]CANT!$P$521</f>
        <v>74.06</v>
      </c>
      <c r="J33" s="235">
        <f>+'[115]APU 1-12'!$H$1180</f>
        <v>23650</v>
      </c>
      <c r="K33" s="270">
        <f t="shared" si="3"/>
        <v>1751519</v>
      </c>
      <c r="L33" s="323"/>
    </row>
    <row r="34" spans="2:12" ht="30.1" customHeight="1">
      <c r="B34" s="317"/>
      <c r="C34" s="269"/>
      <c r="D34" s="239">
        <v>4.05</v>
      </c>
      <c r="E34" s="359" t="s">
        <v>134</v>
      </c>
      <c r="F34" s="360"/>
      <c r="G34" s="237" t="s">
        <v>120</v>
      </c>
      <c r="H34" s="238" t="s">
        <v>104</v>
      </c>
      <c r="I34" s="234">
        <f>+[115]CANT!$P$540</f>
        <v>10.08</v>
      </c>
      <c r="J34" s="235">
        <f>+'[115]APU 1-12'!$H$1231</f>
        <v>1108530</v>
      </c>
      <c r="K34" s="270">
        <f t="shared" si="3"/>
        <v>11173982.4</v>
      </c>
      <c r="L34" s="323"/>
    </row>
    <row r="35" spans="2:12" ht="30.1" customHeight="1">
      <c r="B35" s="317"/>
      <c r="C35" s="269"/>
      <c r="D35" s="239">
        <v>4.0599999999999996</v>
      </c>
      <c r="E35" s="359" t="s">
        <v>135</v>
      </c>
      <c r="F35" s="360"/>
      <c r="G35" s="237" t="s">
        <v>121</v>
      </c>
      <c r="H35" s="238" t="s">
        <v>104</v>
      </c>
      <c r="I35" s="234">
        <f>+[115]CANT!$P$556</f>
        <v>21.619499999999999</v>
      </c>
      <c r="J35" s="235">
        <f>+'[115]APU 1-12'!$H$1282</f>
        <v>1050840</v>
      </c>
      <c r="K35" s="270">
        <f t="shared" si="3"/>
        <v>22718635.379999999</v>
      </c>
      <c r="L35" s="323"/>
    </row>
    <row r="36" spans="2:12" ht="30.1" customHeight="1">
      <c r="B36" s="317"/>
      <c r="C36" s="269"/>
      <c r="D36" s="239">
        <v>4.07</v>
      </c>
      <c r="E36" s="359" t="s">
        <v>136</v>
      </c>
      <c r="F36" s="360"/>
      <c r="G36" s="237" t="s">
        <v>122</v>
      </c>
      <c r="H36" s="238" t="s">
        <v>104</v>
      </c>
      <c r="I36" s="234">
        <f>+[115]CANT!$P$572</f>
        <v>3.0366</v>
      </c>
      <c r="J36" s="235">
        <f>+'[115]APU 1-12'!$H$1332</f>
        <v>898170</v>
      </c>
      <c r="K36" s="270">
        <f t="shared" si="3"/>
        <v>2727383.0219999999</v>
      </c>
      <c r="L36" s="323"/>
    </row>
    <row r="37" spans="2:12" ht="30.1" customHeight="1">
      <c r="B37" s="317"/>
      <c r="C37" s="269"/>
      <c r="D37" s="239">
        <v>4.08</v>
      </c>
      <c r="E37" s="359" t="s">
        <v>137</v>
      </c>
      <c r="F37" s="360"/>
      <c r="G37" s="237" t="s">
        <v>123</v>
      </c>
      <c r="H37" s="238" t="s">
        <v>104</v>
      </c>
      <c r="I37" s="234">
        <f>+[115]CANT!$P$591</f>
        <v>5.301000000000001</v>
      </c>
      <c r="J37" s="235">
        <f>+'[115]APU 1-12'!$H$1382</f>
        <v>1161030</v>
      </c>
      <c r="K37" s="270">
        <f t="shared" si="3"/>
        <v>6154620.0300000012</v>
      </c>
      <c r="L37" s="323"/>
    </row>
    <row r="38" spans="2:12" ht="30.1" customHeight="1">
      <c r="B38" s="317"/>
      <c r="C38" s="269"/>
      <c r="D38" s="239">
        <v>4.09</v>
      </c>
      <c r="E38" s="359" t="s">
        <v>138</v>
      </c>
      <c r="F38" s="360"/>
      <c r="G38" s="237" t="s">
        <v>124</v>
      </c>
      <c r="H38" s="238" t="s">
        <v>104</v>
      </c>
      <c r="I38" s="234">
        <f>+[115]CANT!$P$609</f>
        <v>1.18</v>
      </c>
      <c r="J38" s="235">
        <f>+'[115]APU 1-12'!$H$1433</f>
        <v>1198730</v>
      </c>
      <c r="K38" s="270">
        <f t="shared" si="3"/>
        <v>1414501.4</v>
      </c>
      <c r="L38" s="323"/>
    </row>
    <row r="39" spans="2:12" ht="30.1" customHeight="1">
      <c r="B39" s="317"/>
      <c r="C39" s="269"/>
      <c r="D39" s="239">
        <v>4.0999999999999996</v>
      </c>
      <c r="E39" s="359" t="s">
        <v>139</v>
      </c>
      <c r="F39" s="360"/>
      <c r="G39" s="237" t="s">
        <v>125</v>
      </c>
      <c r="H39" s="238" t="s">
        <v>97</v>
      </c>
      <c r="I39" s="234">
        <f>+[115]CANT!$P$627</f>
        <v>4.3099999999999996</v>
      </c>
      <c r="J39" s="235">
        <f>+'[115]APU 1-12'!$H$1486</f>
        <v>207410</v>
      </c>
      <c r="K39" s="270">
        <f t="shared" si="3"/>
        <v>893937.1</v>
      </c>
      <c r="L39" s="323"/>
    </row>
    <row r="40" spans="2:12" ht="30.1" customHeight="1">
      <c r="B40" s="317"/>
      <c r="C40" s="269"/>
      <c r="D40" s="239">
        <v>4.1100000000000003</v>
      </c>
      <c r="E40" s="359" t="s">
        <v>140</v>
      </c>
      <c r="F40" s="360"/>
      <c r="G40" s="237" t="s">
        <v>126</v>
      </c>
      <c r="H40" s="238" t="s">
        <v>112</v>
      </c>
      <c r="I40" s="234">
        <f>+[115]CANT!$P$656</f>
        <v>1299.9456</v>
      </c>
      <c r="J40" s="235">
        <f>+'[115]APU 1-12'!$H$1540</f>
        <v>19130</v>
      </c>
      <c r="K40" s="270">
        <f t="shared" si="3"/>
        <v>24867959.328000002</v>
      </c>
      <c r="L40" s="323"/>
    </row>
    <row r="41" spans="2:12" ht="44.35" customHeight="1">
      <c r="B41" s="317"/>
      <c r="C41" s="269"/>
      <c r="D41" s="239">
        <v>4.12</v>
      </c>
      <c r="E41" s="359" t="s">
        <v>141</v>
      </c>
      <c r="F41" s="360"/>
      <c r="G41" s="237" t="s">
        <v>127</v>
      </c>
      <c r="H41" s="238" t="s">
        <v>96</v>
      </c>
      <c r="I41" s="234">
        <f>+[115]CANT!$P$674</f>
        <v>2</v>
      </c>
      <c r="J41" s="235">
        <f>+'[115]APU 1-12'!$H$1595</f>
        <v>120790</v>
      </c>
      <c r="K41" s="270">
        <f t="shared" si="3"/>
        <v>241580</v>
      </c>
      <c r="L41" s="323"/>
    </row>
    <row r="42" spans="2:12" ht="59.95" customHeight="1">
      <c r="B42" s="317"/>
      <c r="C42" s="269"/>
      <c r="D42" s="239">
        <v>4.13</v>
      </c>
      <c r="E42" s="359" t="s">
        <v>142</v>
      </c>
      <c r="F42" s="360"/>
      <c r="G42" s="237" t="s">
        <v>128</v>
      </c>
      <c r="H42" s="238" t="s">
        <v>96</v>
      </c>
      <c r="I42" s="234">
        <f>+[115]CANT!$P$692</f>
        <v>1</v>
      </c>
      <c r="J42" s="235">
        <f>+'[115]APU 1-12'!$H$1650</f>
        <v>894890</v>
      </c>
      <c r="K42" s="270">
        <f t="shared" si="3"/>
        <v>894890</v>
      </c>
      <c r="L42" s="323"/>
    </row>
    <row r="43" spans="2:12" ht="30.1" customHeight="1">
      <c r="B43" s="317"/>
      <c r="C43" s="269"/>
      <c r="D43" s="239">
        <v>4.1399999999999997</v>
      </c>
      <c r="E43" s="359">
        <v>4.22</v>
      </c>
      <c r="F43" s="360"/>
      <c r="G43" s="237" t="str">
        <f>+G27</f>
        <v>Acero figurado 60000 psi</v>
      </c>
      <c r="H43" s="238" t="s">
        <v>112</v>
      </c>
      <c r="I43" s="234">
        <f>+[115]CANT!$P$833</f>
        <v>6080.0929000000006</v>
      </c>
      <c r="J43" s="235">
        <v>7971</v>
      </c>
      <c r="K43" s="270">
        <f t="shared" si="3"/>
        <v>48464420.505900003</v>
      </c>
      <c r="L43" s="323"/>
    </row>
    <row r="44" spans="2:12" ht="30.1" customHeight="1">
      <c r="B44" s="317"/>
      <c r="C44" s="269"/>
      <c r="D44" s="239">
        <v>4.1500000000000004</v>
      </c>
      <c r="E44" s="359">
        <v>4.2300000000000004</v>
      </c>
      <c r="F44" s="360"/>
      <c r="G44" s="237" t="s">
        <v>129</v>
      </c>
      <c r="H44" s="238" t="s">
        <v>112</v>
      </c>
      <c r="I44" s="234">
        <f>+[115]CANT!$P$865</f>
        <v>1358.1817021276595</v>
      </c>
      <c r="J44" s="235">
        <v>10491</v>
      </c>
      <c r="K44" s="270">
        <f t="shared" si="3"/>
        <v>14248684.237021275</v>
      </c>
      <c r="L44" s="323"/>
    </row>
    <row r="45" spans="2:12" ht="30.1" customHeight="1" thickBot="1">
      <c r="B45" s="317"/>
      <c r="C45" s="271" t="s">
        <v>13</v>
      </c>
      <c r="D45" s="283"/>
      <c r="E45" s="283"/>
      <c r="F45" s="283"/>
      <c r="G45" s="284"/>
      <c r="H45" s="285"/>
      <c r="I45" s="286"/>
      <c r="J45" s="287"/>
      <c r="K45" s="275">
        <f>SUM(K30:K44)</f>
        <v>146057444.50292125</v>
      </c>
      <c r="L45" s="323"/>
    </row>
    <row r="46" spans="2:12" ht="30.1" customHeight="1" thickBot="1">
      <c r="B46" s="317"/>
      <c r="C46" s="361" t="s">
        <v>144</v>
      </c>
      <c r="D46" s="362"/>
      <c r="E46" s="362"/>
      <c r="F46" s="362"/>
      <c r="G46" s="362"/>
      <c r="H46" s="362"/>
      <c r="I46" s="362"/>
      <c r="J46" s="362"/>
      <c r="K46" s="363"/>
      <c r="L46" s="323"/>
    </row>
    <row r="47" spans="2:12" ht="30.1" customHeight="1">
      <c r="B47" s="317"/>
      <c r="C47" s="288"/>
      <c r="D47" s="239">
        <v>5.01</v>
      </c>
      <c r="E47" s="357">
        <v>15.1</v>
      </c>
      <c r="F47" s="358"/>
      <c r="G47" s="237" t="s">
        <v>145</v>
      </c>
      <c r="H47" s="238" t="s">
        <v>97</v>
      </c>
      <c r="I47" s="234">
        <f>+[115]CANT!$P$880</f>
        <v>234</v>
      </c>
      <c r="J47" s="235">
        <v>84158</v>
      </c>
      <c r="K47" s="289">
        <f>I47*J47</f>
        <v>19692972</v>
      </c>
      <c r="L47" s="323"/>
    </row>
    <row r="48" spans="2:12" ht="30.1" customHeight="1">
      <c r="B48" s="317"/>
      <c r="C48" s="290"/>
      <c r="D48" s="239">
        <v>5.0199999999999996</v>
      </c>
      <c r="E48" s="359" t="s">
        <v>149</v>
      </c>
      <c r="F48" s="360"/>
      <c r="G48" s="237" t="s">
        <v>146</v>
      </c>
      <c r="H48" s="238" t="s">
        <v>112</v>
      </c>
      <c r="I48" s="234">
        <f>+[115]CANT!$P$894</f>
        <v>2022.1143000000002</v>
      </c>
      <c r="J48" s="235">
        <f>+'[115]APU 1-12'!$H$1887</f>
        <v>17990</v>
      </c>
      <c r="K48" s="291">
        <f t="shared" ref="K48:K50" si="4">I48*J48</f>
        <v>36377836.257000007</v>
      </c>
      <c r="L48" s="323"/>
    </row>
    <row r="49" spans="2:12" ht="30.1" customHeight="1">
      <c r="B49" s="317"/>
      <c r="C49" s="290"/>
      <c r="D49" s="239">
        <v>5.03</v>
      </c>
      <c r="E49" s="359" t="s">
        <v>150</v>
      </c>
      <c r="F49" s="360"/>
      <c r="G49" s="237" t="s">
        <v>147</v>
      </c>
      <c r="H49" s="238" t="s">
        <v>97</v>
      </c>
      <c r="I49" s="234">
        <f>+[115]CANT!$P$908</f>
        <v>219.17000000000002</v>
      </c>
      <c r="J49" s="235">
        <f>+'[115]APU 1-12'!$H$1936</f>
        <v>67790</v>
      </c>
      <c r="K49" s="291">
        <f t="shared" si="4"/>
        <v>14857534.300000001</v>
      </c>
      <c r="L49" s="323"/>
    </row>
    <row r="50" spans="2:12" ht="30.1" customHeight="1">
      <c r="B50" s="317"/>
      <c r="C50" s="269"/>
      <c r="D50" s="239">
        <v>5.04</v>
      </c>
      <c r="E50" s="359" t="s">
        <v>151</v>
      </c>
      <c r="F50" s="360"/>
      <c r="G50" s="237" t="s">
        <v>148</v>
      </c>
      <c r="H50" s="238" t="s">
        <v>95</v>
      </c>
      <c r="I50" s="234">
        <f>+[115]CANT!$P$922</f>
        <v>22.68</v>
      </c>
      <c r="J50" s="235">
        <f>+'[115]APU 1-12'!$H$1985</f>
        <v>33760</v>
      </c>
      <c r="K50" s="291">
        <f t="shared" si="4"/>
        <v>765676.8</v>
      </c>
      <c r="L50" s="323"/>
    </row>
    <row r="51" spans="2:12" ht="30.1" customHeight="1" thickBot="1">
      <c r="B51" s="317"/>
      <c r="C51" s="271" t="s">
        <v>13</v>
      </c>
      <c r="D51" s="283"/>
      <c r="E51" s="283"/>
      <c r="F51" s="283"/>
      <c r="G51" s="292"/>
      <c r="H51" s="285"/>
      <c r="I51" s="286"/>
      <c r="J51" s="287"/>
      <c r="K51" s="293">
        <f>SUM(K47:K50)</f>
        <v>71694019.357000008</v>
      </c>
      <c r="L51" s="323"/>
    </row>
    <row r="52" spans="2:12" s="259" customFormat="1" ht="30.1" customHeight="1" thickBot="1">
      <c r="B52" s="327"/>
      <c r="C52" s="361" t="s">
        <v>152</v>
      </c>
      <c r="D52" s="362"/>
      <c r="E52" s="362"/>
      <c r="F52" s="362"/>
      <c r="G52" s="362"/>
      <c r="H52" s="362"/>
      <c r="I52" s="362"/>
      <c r="J52" s="362"/>
      <c r="K52" s="363"/>
      <c r="L52" s="328"/>
    </row>
    <row r="53" spans="2:12" s="259" customFormat="1" ht="30.1" customHeight="1">
      <c r="B53" s="327"/>
      <c r="C53" s="294"/>
      <c r="D53" s="240">
        <v>6.01</v>
      </c>
      <c r="E53" s="398" t="s">
        <v>162</v>
      </c>
      <c r="F53" s="399"/>
      <c r="G53" s="237" t="s">
        <v>153</v>
      </c>
      <c r="H53" s="238" t="s">
        <v>97</v>
      </c>
      <c r="I53" s="234">
        <f>+[115]CANT!$P$938</f>
        <v>391.9</v>
      </c>
      <c r="J53" s="235">
        <f>+'[115]APU 1-12'!$H$2036</f>
        <v>86240</v>
      </c>
      <c r="K53" s="295">
        <f>I53*J53</f>
        <v>33797456</v>
      </c>
      <c r="L53" s="328"/>
    </row>
    <row r="54" spans="2:12" s="259" customFormat="1" ht="30.1" customHeight="1">
      <c r="B54" s="327"/>
      <c r="C54" s="294"/>
      <c r="D54" s="240">
        <v>6.02</v>
      </c>
      <c r="E54" s="364" t="s">
        <v>163</v>
      </c>
      <c r="F54" s="365"/>
      <c r="G54" s="237" t="s">
        <v>154</v>
      </c>
      <c r="H54" s="238" t="s">
        <v>97</v>
      </c>
      <c r="I54" s="234">
        <f>+[115]CANT!$P$952</f>
        <v>10.84</v>
      </c>
      <c r="J54" s="235">
        <f>+'[115]APU 1-12'!$H$2087</f>
        <v>85800</v>
      </c>
      <c r="K54" s="295">
        <f t="shared" ref="K54:K61" si="5">I54*J54</f>
        <v>930072</v>
      </c>
      <c r="L54" s="328"/>
    </row>
    <row r="55" spans="2:12" s="259" customFormat="1" ht="30.1" customHeight="1">
      <c r="B55" s="327"/>
      <c r="C55" s="294"/>
      <c r="D55" s="240">
        <v>6.03</v>
      </c>
      <c r="E55" s="364">
        <v>13.2</v>
      </c>
      <c r="F55" s="365"/>
      <c r="G55" s="237" t="s">
        <v>155</v>
      </c>
      <c r="H55" s="238" t="s">
        <v>97</v>
      </c>
      <c r="I55" s="234">
        <f>+[115]CANT!$P$967</f>
        <v>391.9</v>
      </c>
      <c r="J55" s="235">
        <v>55641</v>
      </c>
      <c r="K55" s="295">
        <f t="shared" si="5"/>
        <v>21805707.899999999</v>
      </c>
      <c r="L55" s="328"/>
    </row>
    <row r="56" spans="2:12" s="259" customFormat="1" ht="30.1" customHeight="1">
      <c r="B56" s="327"/>
      <c r="C56" s="296"/>
      <c r="D56" s="241">
        <v>6.04</v>
      </c>
      <c r="E56" s="364" t="s">
        <v>164</v>
      </c>
      <c r="F56" s="365"/>
      <c r="G56" s="237" t="s">
        <v>156</v>
      </c>
      <c r="H56" s="238" t="s">
        <v>97</v>
      </c>
      <c r="I56" s="234">
        <f>+[115]CANT!$P$982</f>
        <v>156.54</v>
      </c>
      <c r="J56" s="235">
        <f>+'[115]APU 1-12'!$H$2200</f>
        <v>112600</v>
      </c>
      <c r="K56" s="297">
        <f t="shared" si="5"/>
        <v>17626404</v>
      </c>
      <c r="L56" s="328"/>
    </row>
    <row r="57" spans="2:12" s="259" customFormat="1" ht="30.1" customHeight="1">
      <c r="B57" s="327"/>
      <c r="C57" s="296"/>
      <c r="D57" s="241">
        <v>6.05</v>
      </c>
      <c r="E57" s="364" t="s">
        <v>165</v>
      </c>
      <c r="F57" s="365"/>
      <c r="G57" s="237" t="s">
        <v>157</v>
      </c>
      <c r="H57" s="238" t="s">
        <v>97</v>
      </c>
      <c r="I57" s="234">
        <f>+[115]CANT!$P$996</f>
        <v>95.46</v>
      </c>
      <c r="J57" s="235">
        <f>+'[115]APU 1-12'!$H$2251</f>
        <v>105540</v>
      </c>
      <c r="K57" s="295">
        <f t="shared" si="5"/>
        <v>10074848.399999999</v>
      </c>
      <c r="L57" s="328"/>
    </row>
    <row r="58" spans="2:12" s="259" customFormat="1" ht="30.1" customHeight="1">
      <c r="B58" s="327"/>
      <c r="C58" s="296"/>
      <c r="D58" s="241">
        <v>6.06</v>
      </c>
      <c r="E58" s="364" t="s">
        <v>166</v>
      </c>
      <c r="F58" s="365"/>
      <c r="G58" s="237" t="s">
        <v>158</v>
      </c>
      <c r="H58" s="238" t="s">
        <v>97</v>
      </c>
      <c r="I58" s="234">
        <f>+[115]CANT!$P$1010</f>
        <v>58.6</v>
      </c>
      <c r="J58" s="235">
        <f>+'[115]APU 1-12'!$H$2302</f>
        <v>124860</v>
      </c>
      <c r="K58" s="295">
        <f t="shared" si="5"/>
        <v>7316796</v>
      </c>
      <c r="L58" s="328"/>
    </row>
    <row r="59" spans="2:12" s="259" customFormat="1" ht="30.1" customHeight="1">
      <c r="B59" s="327"/>
      <c r="C59" s="296"/>
      <c r="D59" s="241">
        <v>6.07</v>
      </c>
      <c r="E59" s="364" t="s">
        <v>167</v>
      </c>
      <c r="F59" s="365"/>
      <c r="G59" s="237" t="s">
        <v>159</v>
      </c>
      <c r="H59" s="238" t="s">
        <v>97</v>
      </c>
      <c r="I59" s="234">
        <f>+[115]CANT!$P$1022</f>
        <v>28.22</v>
      </c>
      <c r="J59" s="235">
        <f>+'[115]APU 1-12'!$H$2353</f>
        <v>78930</v>
      </c>
      <c r="K59" s="295">
        <f t="shared" si="5"/>
        <v>2227404.6</v>
      </c>
      <c r="L59" s="328"/>
    </row>
    <row r="60" spans="2:12" s="259" customFormat="1" ht="30.1" customHeight="1">
      <c r="B60" s="327"/>
      <c r="C60" s="296"/>
      <c r="D60" s="241">
        <v>6.08</v>
      </c>
      <c r="E60" s="364" t="s">
        <v>168</v>
      </c>
      <c r="F60" s="365"/>
      <c r="G60" s="237" t="s">
        <v>160</v>
      </c>
      <c r="H60" s="238" t="s">
        <v>95</v>
      </c>
      <c r="I60" s="234">
        <f>+[115]CANT!$P$1035</f>
        <v>85.12</v>
      </c>
      <c r="J60" s="235">
        <f>+'[115]APU 1-12'!$H$2404</f>
        <v>17790</v>
      </c>
      <c r="K60" s="295">
        <f t="shared" si="5"/>
        <v>1514284.8</v>
      </c>
      <c r="L60" s="328"/>
    </row>
    <row r="61" spans="2:12" s="259" customFormat="1" ht="25.5" customHeight="1">
      <c r="B61" s="327"/>
      <c r="C61" s="242"/>
      <c r="D61" s="242">
        <v>6.09</v>
      </c>
      <c r="E61" s="400" t="s">
        <v>169</v>
      </c>
      <c r="F61" s="401"/>
      <c r="G61" s="237" t="s">
        <v>161</v>
      </c>
      <c r="H61" s="238" t="s">
        <v>95</v>
      </c>
      <c r="I61" s="234">
        <f>+[115]CANT!$P$1048</f>
        <v>36.32</v>
      </c>
      <c r="J61" s="235">
        <f>+'[115]APU 1-12'!$H$2455</f>
        <v>19090</v>
      </c>
      <c r="K61" s="295">
        <f t="shared" si="5"/>
        <v>693348.8</v>
      </c>
      <c r="L61" s="328"/>
    </row>
    <row r="62" spans="2:12" s="259" customFormat="1" ht="30.1" customHeight="1" thickBot="1">
      <c r="B62" s="327"/>
      <c r="C62" s="271" t="s">
        <v>13</v>
      </c>
      <c r="D62" s="283"/>
      <c r="E62" s="283"/>
      <c r="F62" s="283"/>
      <c r="G62" s="292"/>
      <c r="H62" s="285"/>
      <c r="I62" s="274"/>
      <c r="J62" s="287"/>
      <c r="K62" s="293">
        <f>SUM(K53:K61)</f>
        <v>95986322.5</v>
      </c>
      <c r="L62" s="328"/>
    </row>
    <row r="63" spans="2:12" s="259" customFormat="1" ht="30.1" customHeight="1" thickBot="1">
      <c r="B63" s="327"/>
      <c r="C63" s="361" t="s">
        <v>170</v>
      </c>
      <c r="D63" s="362"/>
      <c r="E63" s="362"/>
      <c r="F63" s="362"/>
      <c r="G63" s="362"/>
      <c r="H63" s="362"/>
      <c r="I63" s="362"/>
      <c r="J63" s="362"/>
      <c r="K63" s="363"/>
      <c r="L63" s="328"/>
    </row>
    <row r="64" spans="2:12" s="259" customFormat="1" ht="30.1" customHeight="1">
      <c r="B64" s="327"/>
      <c r="C64" s="294"/>
      <c r="D64" s="239">
        <v>7.01</v>
      </c>
      <c r="E64" s="357" t="s">
        <v>180</v>
      </c>
      <c r="F64" s="358"/>
      <c r="G64" s="237" t="s">
        <v>171</v>
      </c>
      <c r="H64" s="238" t="s">
        <v>97</v>
      </c>
      <c r="I64" s="234">
        <f>+[115]CANT!$P$1084</f>
        <v>400.76400000000001</v>
      </c>
      <c r="J64" s="235">
        <f>+'[115]APU 1-12'!$H$2503</f>
        <v>124490</v>
      </c>
      <c r="K64" s="295">
        <f>I64*J64</f>
        <v>49891110.359999999</v>
      </c>
      <c r="L64" s="328"/>
    </row>
    <row r="65" spans="2:12" s="259" customFormat="1" ht="30.1" customHeight="1">
      <c r="B65" s="327"/>
      <c r="C65" s="294"/>
      <c r="D65" s="239">
        <v>7.02</v>
      </c>
      <c r="E65" s="359">
        <v>6.17</v>
      </c>
      <c r="F65" s="360"/>
      <c r="G65" s="237" t="s">
        <v>172</v>
      </c>
      <c r="H65" s="238" t="s">
        <v>97</v>
      </c>
      <c r="I65" s="234">
        <f>+[115]CANT!$P$1150</f>
        <v>698.79800000000012</v>
      </c>
      <c r="J65" s="235">
        <v>28818</v>
      </c>
      <c r="K65" s="295">
        <f t="shared" ref="K65:K73" si="6">I65*J65</f>
        <v>20137960.764000002</v>
      </c>
      <c r="L65" s="328"/>
    </row>
    <row r="66" spans="2:12" s="259" customFormat="1" ht="30.1" customHeight="1">
      <c r="B66" s="327"/>
      <c r="C66" s="294"/>
      <c r="D66" s="239">
        <v>7.03</v>
      </c>
      <c r="E66" s="359">
        <v>6.18</v>
      </c>
      <c r="F66" s="360"/>
      <c r="G66" s="237" t="s">
        <v>172</v>
      </c>
      <c r="H66" s="238" t="s">
        <v>95</v>
      </c>
      <c r="I66" s="234">
        <f>+[115]CANT!$P$1174</f>
        <v>181.88</v>
      </c>
      <c r="J66" s="235">
        <v>18045</v>
      </c>
      <c r="K66" s="295">
        <f t="shared" si="6"/>
        <v>3282024.6</v>
      </c>
      <c r="L66" s="328"/>
    </row>
    <row r="67" spans="2:12" s="259" customFormat="1" ht="30.1" customHeight="1">
      <c r="B67" s="327"/>
      <c r="C67" s="294"/>
      <c r="D67" s="239">
        <v>7.04</v>
      </c>
      <c r="E67" s="359">
        <v>18.16</v>
      </c>
      <c r="F67" s="360"/>
      <c r="G67" s="237" t="s">
        <v>173</v>
      </c>
      <c r="H67" s="238" t="s">
        <v>97</v>
      </c>
      <c r="I67" s="234">
        <f>+[115]CANT!$P$1261</f>
        <v>606.27000000000021</v>
      </c>
      <c r="J67" s="235">
        <v>25503</v>
      </c>
      <c r="K67" s="295">
        <f t="shared" si="6"/>
        <v>15461703.810000006</v>
      </c>
      <c r="L67" s="328"/>
    </row>
    <row r="68" spans="2:12" s="259" customFormat="1" ht="30.1" customHeight="1">
      <c r="B68" s="327"/>
      <c r="C68" s="294"/>
      <c r="D68" s="239">
        <v>7.05</v>
      </c>
      <c r="E68" s="359">
        <v>18.170000000000002</v>
      </c>
      <c r="F68" s="360"/>
      <c r="G68" s="237" t="s">
        <v>174</v>
      </c>
      <c r="H68" s="238" t="s">
        <v>95</v>
      </c>
      <c r="I68" s="234">
        <f>+[115]CANT!$P$1286</f>
        <v>181.88</v>
      </c>
      <c r="J68" s="235">
        <v>16175</v>
      </c>
      <c r="K68" s="295">
        <f t="shared" si="6"/>
        <v>2941909</v>
      </c>
      <c r="L68" s="328"/>
    </row>
    <row r="69" spans="2:12" s="259" customFormat="1" ht="30.1" customHeight="1">
      <c r="B69" s="327"/>
      <c r="C69" s="294"/>
      <c r="D69" s="239">
        <v>7.06</v>
      </c>
      <c r="E69" s="359" t="s">
        <v>181</v>
      </c>
      <c r="F69" s="360"/>
      <c r="G69" s="237" t="s">
        <v>175</v>
      </c>
      <c r="H69" s="238" t="s">
        <v>97</v>
      </c>
      <c r="I69" s="234">
        <f>+[115]CANT!$P$1303</f>
        <v>120.917</v>
      </c>
      <c r="J69" s="235">
        <f>+'[115]APU 1-12'!$H$2796</f>
        <v>85600</v>
      </c>
      <c r="K69" s="295">
        <f t="shared" si="6"/>
        <v>10350495.199999999</v>
      </c>
      <c r="L69" s="328"/>
    </row>
    <row r="70" spans="2:12" s="259" customFormat="1" ht="30.1" customHeight="1">
      <c r="B70" s="327"/>
      <c r="C70" s="294"/>
      <c r="D70" s="239">
        <v>7.07</v>
      </c>
      <c r="E70" s="359">
        <v>10.15</v>
      </c>
      <c r="F70" s="360"/>
      <c r="G70" s="237" t="s">
        <v>176</v>
      </c>
      <c r="H70" s="238" t="s">
        <v>97</v>
      </c>
      <c r="I70" s="234">
        <f>+[115]CANT!$P$1317</f>
        <v>11.556000000000001</v>
      </c>
      <c r="J70" s="235">
        <v>1095993</v>
      </c>
      <c r="K70" s="295">
        <f t="shared" si="6"/>
        <v>12665295.108000001</v>
      </c>
      <c r="L70" s="328"/>
    </row>
    <row r="71" spans="2:12" s="259" customFormat="1" ht="30.1" customHeight="1">
      <c r="B71" s="327"/>
      <c r="C71" s="294"/>
      <c r="D71" s="239">
        <v>7.08</v>
      </c>
      <c r="E71" s="359" t="s">
        <v>182</v>
      </c>
      <c r="F71" s="360"/>
      <c r="G71" s="237" t="s">
        <v>177</v>
      </c>
      <c r="H71" s="238" t="s">
        <v>97</v>
      </c>
      <c r="I71" s="234">
        <f>+[115]CANT!$P$1355</f>
        <v>89.08</v>
      </c>
      <c r="J71" s="235">
        <f>+'[115]APU 1-12'!$H$2909</f>
        <v>530890</v>
      </c>
      <c r="K71" s="295">
        <f t="shared" si="6"/>
        <v>47291681.199999996</v>
      </c>
      <c r="L71" s="328"/>
    </row>
    <row r="72" spans="2:12" s="259" customFormat="1" ht="30.1" customHeight="1">
      <c r="B72" s="327"/>
      <c r="C72" s="294"/>
      <c r="D72" s="239">
        <v>7.09</v>
      </c>
      <c r="E72" s="359" t="s">
        <v>183</v>
      </c>
      <c r="F72" s="360"/>
      <c r="G72" s="237" t="s">
        <v>178</v>
      </c>
      <c r="H72" s="238" t="s">
        <v>97</v>
      </c>
      <c r="I72" s="234">
        <f>+[115]CANT!$P$1369</f>
        <v>14.135999999999999</v>
      </c>
      <c r="J72" s="235">
        <f>+'[115]APU 1-12'!$H$2963</f>
        <v>111290</v>
      </c>
      <c r="K72" s="295">
        <f t="shared" si="6"/>
        <v>1573195.44</v>
      </c>
      <c r="L72" s="328"/>
    </row>
    <row r="73" spans="2:12" s="259" customFormat="1" ht="30.1" customHeight="1">
      <c r="B73" s="327"/>
      <c r="C73" s="294"/>
      <c r="D73" s="239">
        <v>7.1</v>
      </c>
      <c r="E73" s="359" t="s">
        <v>184</v>
      </c>
      <c r="F73" s="360"/>
      <c r="G73" s="237" t="s">
        <v>179</v>
      </c>
      <c r="H73" s="238" t="s">
        <v>97</v>
      </c>
      <c r="I73" s="234">
        <f>+[115]CANT!$P$1383</f>
        <v>12.520000000000001</v>
      </c>
      <c r="J73" s="235">
        <f>+'[115]APU 1-12'!$H$3017</f>
        <v>190480</v>
      </c>
      <c r="K73" s="295">
        <f t="shared" si="6"/>
        <v>2384809.6</v>
      </c>
      <c r="L73" s="328"/>
    </row>
    <row r="74" spans="2:12" s="259" customFormat="1" ht="30.1" customHeight="1" thickBot="1">
      <c r="B74" s="327"/>
      <c r="C74" s="402" t="s">
        <v>13</v>
      </c>
      <c r="D74" s="403"/>
      <c r="E74" s="403"/>
      <c r="F74" s="403"/>
      <c r="G74" s="403"/>
      <c r="H74" s="403"/>
      <c r="I74" s="403"/>
      <c r="J74" s="404"/>
      <c r="K74" s="298">
        <f>SUM(K64:K73)</f>
        <v>165980185.08199999</v>
      </c>
      <c r="L74" s="328"/>
    </row>
    <row r="75" spans="2:12" s="259" customFormat="1" ht="30.1" customHeight="1" thickBot="1">
      <c r="B75" s="327"/>
      <c r="C75" s="405" t="s">
        <v>185</v>
      </c>
      <c r="D75" s="406"/>
      <c r="E75" s="406"/>
      <c r="F75" s="406"/>
      <c r="G75" s="406"/>
      <c r="H75" s="406"/>
      <c r="I75" s="406"/>
      <c r="J75" s="406"/>
      <c r="K75" s="407"/>
      <c r="L75" s="328"/>
    </row>
    <row r="76" spans="2:12" s="259" customFormat="1" ht="30.1" customHeight="1">
      <c r="B76" s="327"/>
      <c r="C76" s="294"/>
      <c r="D76" s="239">
        <v>8.01</v>
      </c>
      <c r="E76" s="357">
        <v>10.19</v>
      </c>
      <c r="F76" s="358"/>
      <c r="G76" s="237" t="s">
        <v>186</v>
      </c>
      <c r="H76" s="238" t="s">
        <v>97</v>
      </c>
      <c r="I76" s="234">
        <f>+[115]CANT!$P$1415</f>
        <v>25.672000000000001</v>
      </c>
      <c r="J76" s="235">
        <v>383133</v>
      </c>
      <c r="K76" s="295">
        <f>I76*J76</f>
        <v>9835790.3760000002</v>
      </c>
      <c r="L76" s="328"/>
    </row>
    <row r="77" spans="2:12" s="259" customFormat="1" ht="30.1" customHeight="1">
      <c r="B77" s="327"/>
      <c r="C77" s="294"/>
      <c r="D77" s="239">
        <v>8.02</v>
      </c>
      <c r="E77" s="359" t="s">
        <v>191</v>
      </c>
      <c r="F77" s="360"/>
      <c r="G77" s="237" t="s">
        <v>187</v>
      </c>
      <c r="H77" s="238" t="s">
        <v>97</v>
      </c>
      <c r="I77" s="234">
        <f>+[115]CANT!$P$1434</f>
        <v>24.840000000000003</v>
      </c>
      <c r="J77" s="235">
        <f>+'[115]APU 1-12'!$H$3125</f>
        <v>182180</v>
      </c>
      <c r="K77" s="295">
        <f t="shared" ref="K77:K80" si="7">I77*J77</f>
        <v>4525351.2</v>
      </c>
      <c r="L77" s="328"/>
    </row>
    <row r="78" spans="2:12" s="259" customFormat="1" ht="30.1" customHeight="1">
      <c r="B78" s="327"/>
      <c r="C78" s="294"/>
      <c r="D78" s="239">
        <v>8.0299999999999994</v>
      </c>
      <c r="E78" s="359" t="s">
        <v>192</v>
      </c>
      <c r="F78" s="360"/>
      <c r="G78" s="237" t="s">
        <v>188</v>
      </c>
      <c r="H78" s="238" t="s">
        <v>97</v>
      </c>
      <c r="I78" s="234">
        <f>+[115]CANT!$P$1446</f>
        <v>17.55</v>
      </c>
      <c r="J78" s="235">
        <f>+'[115]APU 1-12'!$H$3174</f>
        <v>234580</v>
      </c>
      <c r="K78" s="295">
        <f t="shared" si="7"/>
        <v>4116879</v>
      </c>
      <c r="L78" s="328"/>
    </row>
    <row r="79" spans="2:12" s="259" customFormat="1" ht="30.1" customHeight="1">
      <c r="B79" s="327"/>
      <c r="C79" s="294"/>
      <c r="D79" s="239">
        <v>8.0399999999999991</v>
      </c>
      <c r="E79" s="359" t="s">
        <v>193</v>
      </c>
      <c r="F79" s="360"/>
      <c r="G79" s="237" t="s">
        <v>189</v>
      </c>
      <c r="H79" s="238" t="s">
        <v>97</v>
      </c>
      <c r="I79" s="234">
        <f>+[115]CANT!$P$1458</f>
        <v>71.010000000000005</v>
      </c>
      <c r="J79" s="235">
        <f>+'[115]APU 1-12'!$H$3222</f>
        <v>708400</v>
      </c>
      <c r="K79" s="295">
        <f t="shared" si="7"/>
        <v>50303484</v>
      </c>
      <c r="L79" s="328"/>
    </row>
    <row r="80" spans="2:12" s="259" customFormat="1" ht="30.1" customHeight="1">
      <c r="B80" s="327"/>
      <c r="C80" s="294"/>
      <c r="D80" s="239">
        <v>8.0500000000000007</v>
      </c>
      <c r="E80" s="359" t="s">
        <v>194</v>
      </c>
      <c r="F80" s="360"/>
      <c r="G80" s="237" t="s">
        <v>190</v>
      </c>
      <c r="H80" s="238" t="s">
        <v>97</v>
      </c>
      <c r="I80" s="234">
        <f>+[115]CANT!$P$1470</f>
        <v>3.2489999999999997</v>
      </c>
      <c r="J80" s="235">
        <f>+'[115]APU 1-12'!$H$3270</f>
        <v>253020</v>
      </c>
      <c r="K80" s="295">
        <f t="shared" si="7"/>
        <v>822061.97999999986</v>
      </c>
      <c r="L80" s="328"/>
    </row>
    <row r="81" spans="2:12" s="259" customFormat="1" ht="30.1" customHeight="1" thickBot="1">
      <c r="B81" s="327"/>
      <c r="C81" s="402" t="s">
        <v>13</v>
      </c>
      <c r="D81" s="403"/>
      <c r="E81" s="403"/>
      <c r="F81" s="403"/>
      <c r="G81" s="403"/>
      <c r="H81" s="403"/>
      <c r="I81" s="403"/>
      <c r="J81" s="404"/>
      <c r="K81" s="298">
        <f>SUM(K76:K80)</f>
        <v>69603566.556000009</v>
      </c>
      <c r="L81" s="328"/>
    </row>
    <row r="82" spans="2:12" s="259" customFormat="1" ht="30.1" customHeight="1" thickBot="1">
      <c r="B82" s="327"/>
      <c r="C82" s="405" t="s">
        <v>195</v>
      </c>
      <c r="D82" s="406"/>
      <c r="E82" s="406"/>
      <c r="F82" s="406"/>
      <c r="G82" s="406"/>
      <c r="H82" s="406"/>
      <c r="I82" s="406"/>
      <c r="J82" s="406"/>
      <c r="K82" s="407"/>
      <c r="L82" s="328"/>
    </row>
    <row r="83" spans="2:12" s="259" customFormat="1" ht="30.1" customHeight="1">
      <c r="B83" s="327"/>
      <c r="C83" s="294"/>
      <c r="D83" s="239">
        <v>9.01</v>
      </c>
      <c r="E83" s="357">
        <v>11.16</v>
      </c>
      <c r="F83" s="358"/>
      <c r="G83" s="237" t="s">
        <v>196</v>
      </c>
      <c r="H83" s="238" t="s">
        <v>96</v>
      </c>
      <c r="I83" s="234">
        <f>+[115]CANT!$P$1493</f>
        <v>13</v>
      </c>
      <c r="J83" s="235">
        <v>104002</v>
      </c>
      <c r="K83" s="295">
        <f>I83*J83</f>
        <v>1352026</v>
      </c>
      <c r="L83" s="328"/>
    </row>
    <row r="84" spans="2:12" s="259" customFormat="1" ht="30.1" customHeight="1">
      <c r="B84" s="327"/>
      <c r="C84" s="294"/>
      <c r="D84" s="239">
        <v>9.02</v>
      </c>
      <c r="E84" s="359">
        <v>11.27</v>
      </c>
      <c r="F84" s="360"/>
      <c r="G84" s="237" t="s">
        <v>197</v>
      </c>
      <c r="H84" s="238" t="s">
        <v>95</v>
      </c>
      <c r="I84" s="234">
        <f>+[115]CANT!$P$1511</f>
        <v>76.14</v>
      </c>
      <c r="J84" s="235">
        <v>13169</v>
      </c>
      <c r="K84" s="295">
        <f t="shared" ref="K84:K94" si="8">I84*J84</f>
        <v>1002687.66</v>
      </c>
      <c r="L84" s="328"/>
    </row>
    <row r="85" spans="2:12" s="259" customFormat="1" ht="30.1" customHeight="1">
      <c r="B85" s="327"/>
      <c r="C85" s="294"/>
      <c r="D85" s="239">
        <v>9.0299999999999994</v>
      </c>
      <c r="E85" s="359">
        <v>11.3</v>
      </c>
      <c r="F85" s="360"/>
      <c r="G85" s="237" t="s">
        <v>198</v>
      </c>
      <c r="H85" s="238" t="s">
        <v>95</v>
      </c>
      <c r="I85" s="234">
        <f>+[115]CANT!$P$1529</f>
        <v>11.77</v>
      </c>
      <c r="J85" s="235">
        <v>16245</v>
      </c>
      <c r="K85" s="295">
        <f t="shared" si="8"/>
        <v>191203.65</v>
      </c>
      <c r="L85" s="328"/>
    </row>
    <row r="86" spans="2:12" s="259" customFormat="1" ht="30.1" customHeight="1">
      <c r="B86" s="327"/>
      <c r="C86" s="294"/>
      <c r="D86" s="239">
        <v>9.0399999999999991</v>
      </c>
      <c r="E86" s="359">
        <v>11.26</v>
      </c>
      <c r="F86" s="360"/>
      <c r="G86" s="237" t="s">
        <v>199</v>
      </c>
      <c r="H86" s="238" t="s">
        <v>95</v>
      </c>
      <c r="I86" s="234">
        <f>+[115]CANT!$P$1543</f>
        <v>2.2599999999999998</v>
      </c>
      <c r="J86" s="235">
        <v>21468</v>
      </c>
      <c r="K86" s="295">
        <f t="shared" si="8"/>
        <v>48517.679999999993</v>
      </c>
      <c r="L86" s="328"/>
    </row>
    <row r="87" spans="2:12" s="259" customFormat="1" ht="30.1" customHeight="1">
      <c r="B87" s="327"/>
      <c r="C87" s="294"/>
      <c r="D87" s="239">
        <v>9.0500000000000007</v>
      </c>
      <c r="E87" s="359">
        <v>11.25</v>
      </c>
      <c r="F87" s="360"/>
      <c r="G87" s="237" t="s">
        <v>200</v>
      </c>
      <c r="H87" s="238" t="s">
        <v>95</v>
      </c>
      <c r="I87" s="234">
        <f>+[115]CANT!$P$1557</f>
        <v>18.59</v>
      </c>
      <c r="J87" s="235">
        <v>33785</v>
      </c>
      <c r="K87" s="295">
        <f t="shared" si="8"/>
        <v>628063.15</v>
      </c>
      <c r="L87" s="328"/>
    </row>
    <row r="88" spans="2:12" s="259" customFormat="1" ht="30.1" customHeight="1">
      <c r="B88" s="327"/>
      <c r="C88" s="294"/>
      <c r="D88" s="239">
        <v>9.06</v>
      </c>
      <c r="E88" s="359" t="s">
        <v>208</v>
      </c>
      <c r="F88" s="360"/>
      <c r="G88" s="237" t="s">
        <v>201</v>
      </c>
      <c r="H88" s="238" t="s">
        <v>96</v>
      </c>
      <c r="I88" s="234">
        <f>+[115]CANT!$P$1574</f>
        <v>6</v>
      </c>
      <c r="J88" s="235">
        <f>+'[115]APU 1-12'!$H$3631</f>
        <v>17980</v>
      </c>
      <c r="K88" s="295">
        <f t="shared" si="8"/>
        <v>107880</v>
      </c>
      <c r="L88" s="328"/>
    </row>
    <row r="89" spans="2:12" s="259" customFormat="1" ht="30.1" customHeight="1">
      <c r="B89" s="327"/>
      <c r="C89" s="294"/>
      <c r="D89" s="239">
        <v>9.07</v>
      </c>
      <c r="E89" s="359" t="s">
        <v>209</v>
      </c>
      <c r="F89" s="360"/>
      <c r="G89" s="237" t="s">
        <v>202</v>
      </c>
      <c r="H89" s="238" t="s">
        <v>96</v>
      </c>
      <c r="I89" s="234">
        <f>+[115]CANT!$P$1592</f>
        <v>1</v>
      </c>
      <c r="J89" s="235">
        <f>+'[115]APU 1-12'!$H$3680</f>
        <v>15480</v>
      </c>
      <c r="K89" s="295">
        <f t="shared" si="8"/>
        <v>15480</v>
      </c>
      <c r="L89" s="328"/>
    </row>
    <row r="90" spans="2:12" s="259" customFormat="1" ht="30.1" customHeight="1">
      <c r="B90" s="327"/>
      <c r="C90" s="294"/>
      <c r="D90" s="239">
        <v>9.08</v>
      </c>
      <c r="E90" s="359">
        <v>14.37</v>
      </c>
      <c r="F90" s="360"/>
      <c r="G90" s="237" t="s">
        <v>203</v>
      </c>
      <c r="H90" s="238" t="s">
        <v>96</v>
      </c>
      <c r="I90" s="234">
        <f>+[115]CANT!$P$1612</f>
        <v>7</v>
      </c>
      <c r="J90" s="235">
        <v>28990</v>
      </c>
      <c r="K90" s="295">
        <f t="shared" si="8"/>
        <v>202930</v>
      </c>
      <c r="L90" s="328"/>
    </row>
    <row r="91" spans="2:12" s="259" customFormat="1" ht="52.5" customHeight="1">
      <c r="B91" s="327"/>
      <c r="C91" s="294"/>
      <c r="D91" s="239">
        <v>9.09</v>
      </c>
      <c r="E91" s="359" t="s">
        <v>210</v>
      </c>
      <c r="F91" s="360"/>
      <c r="G91" s="237" t="s">
        <v>204</v>
      </c>
      <c r="H91" s="238" t="s">
        <v>96</v>
      </c>
      <c r="I91" s="234">
        <f>+[115]CANT!$P$1629</f>
        <v>1</v>
      </c>
      <c r="J91" s="235">
        <f>+'[115]APU 1-12'!$H$3786</f>
        <v>7482300</v>
      </c>
      <c r="K91" s="295">
        <f t="shared" si="8"/>
        <v>7482300</v>
      </c>
      <c r="L91" s="328"/>
    </row>
    <row r="92" spans="2:12" s="259" customFormat="1" ht="51.8" customHeight="1">
      <c r="B92" s="327"/>
      <c r="C92" s="294"/>
      <c r="D92" s="239">
        <v>9.1</v>
      </c>
      <c r="E92" s="359" t="s">
        <v>211</v>
      </c>
      <c r="F92" s="360"/>
      <c r="G92" s="237" t="s">
        <v>205</v>
      </c>
      <c r="H92" s="238" t="s">
        <v>96</v>
      </c>
      <c r="I92" s="234">
        <f>+[115]CANT!$P$1643</f>
        <v>1</v>
      </c>
      <c r="J92" s="235">
        <f>+'[115]APU 1-12'!$H$3835</f>
        <v>320730</v>
      </c>
      <c r="K92" s="295">
        <f t="shared" si="8"/>
        <v>320730</v>
      </c>
      <c r="L92" s="328"/>
    </row>
    <row r="93" spans="2:12" s="259" customFormat="1" ht="30.1" customHeight="1">
      <c r="B93" s="327"/>
      <c r="C93" s="294"/>
      <c r="D93" s="239">
        <v>9.11</v>
      </c>
      <c r="E93" s="359" t="s">
        <v>212</v>
      </c>
      <c r="F93" s="360"/>
      <c r="G93" s="237" t="s">
        <v>206</v>
      </c>
      <c r="H93" s="238" t="s">
        <v>96</v>
      </c>
      <c r="I93" s="234">
        <f>+[115]CANT!$P$1658</f>
        <v>2</v>
      </c>
      <c r="J93" s="235">
        <f>+'[115]APU 1-12'!$H$3884</f>
        <v>20130</v>
      </c>
      <c r="K93" s="295">
        <f t="shared" si="8"/>
        <v>40260</v>
      </c>
      <c r="L93" s="328"/>
    </row>
    <row r="94" spans="2:12" s="259" customFormat="1" ht="41.3" customHeight="1">
      <c r="B94" s="327"/>
      <c r="C94" s="294"/>
      <c r="D94" s="239">
        <v>9.1199999999999992</v>
      </c>
      <c r="E94" s="359" t="s">
        <v>213</v>
      </c>
      <c r="F94" s="360"/>
      <c r="G94" s="237" t="s">
        <v>207</v>
      </c>
      <c r="H94" s="238" t="s">
        <v>97</v>
      </c>
      <c r="I94" s="234">
        <f>+[115]CANT!$P$1676</f>
        <v>1.7671999999999999</v>
      </c>
      <c r="J94" s="235">
        <f>+'[115]APU 1-12'!$H$3933</f>
        <v>196760</v>
      </c>
      <c r="K94" s="295">
        <f t="shared" si="8"/>
        <v>347714.272</v>
      </c>
      <c r="L94" s="328"/>
    </row>
    <row r="95" spans="2:12" s="259" customFormat="1" ht="30.1" customHeight="1" thickBot="1">
      <c r="B95" s="327"/>
      <c r="C95" s="402" t="s">
        <v>13</v>
      </c>
      <c r="D95" s="403"/>
      <c r="E95" s="403"/>
      <c r="F95" s="403"/>
      <c r="G95" s="403"/>
      <c r="H95" s="403"/>
      <c r="I95" s="403"/>
      <c r="J95" s="404"/>
      <c r="K95" s="298">
        <f>SUM(K83:K94)</f>
        <v>11739792.412</v>
      </c>
      <c r="L95" s="328"/>
    </row>
    <row r="96" spans="2:12" s="259" customFormat="1" ht="30.1" customHeight="1" thickBot="1">
      <c r="B96" s="327"/>
      <c r="C96" s="405" t="s">
        <v>235</v>
      </c>
      <c r="D96" s="406"/>
      <c r="E96" s="406"/>
      <c r="F96" s="406"/>
      <c r="G96" s="406"/>
      <c r="H96" s="406"/>
      <c r="I96" s="406"/>
      <c r="J96" s="406"/>
      <c r="K96" s="407"/>
      <c r="L96" s="328"/>
    </row>
    <row r="97" spans="2:12" s="259" customFormat="1" ht="30.1" customHeight="1">
      <c r="B97" s="327"/>
      <c r="C97" s="294"/>
      <c r="D97" s="239">
        <v>10.01</v>
      </c>
      <c r="E97" s="357">
        <v>11.19</v>
      </c>
      <c r="F97" s="358"/>
      <c r="G97" s="237" t="s">
        <v>214</v>
      </c>
      <c r="H97" s="238" t="s">
        <v>96</v>
      </c>
      <c r="I97" s="234">
        <f>+[115]CANT!$P$1700</f>
        <v>8</v>
      </c>
      <c r="J97" s="235">
        <v>108541</v>
      </c>
      <c r="K97" s="295">
        <f>I97*J97</f>
        <v>868328</v>
      </c>
      <c r="L97" s="328"/>
    </row>
    <row r="98" spans="2:12" s="259" customFormat="1" ht="30.1" customHeight="1">
      <c r="B98" s="327"/>
      <c r="C98" s="294"/>
      <c r="D98" s="239">
        <v>10.02</v>
      </c>
      <c r="E98" s="359">
        <v>11.21</v>
      </c>
      <c r="F98" s="360"/>
      <c r="G98" s="237" t="s">
        <v>215</v>
      </c>
      <c r="H98" s="238" t="s">
        <v>96</v>
      </c>
      <c r="I98" s="234">
        <f>+[115]CANT!$P$1716</f>
        <v>6</v>
      </c>
      <c r="J98" s="235">
        <v>138699</v>
      </c>
      <c r="K98" s="295">
        <f t="shared" ref="K98:K112" si="9">I98*J98</f>
        <v>832194</v>
      </c>
      <c r="L98" s="328"/>
    </row>
    <row r="99" spans="2:12" s="259" customFormat="1" ht="30.1" customHeight="1">
      <c r="B99" s="327"/>
      <c r="C99" s="294"/>
      <c r="D99" s="239">
        <v>10.029999999999999</v>
      </c>
      <c r="E99" s="359">
        <v>11.31</v>
      </c>
      <c r="F99" s="360"/>
      <c r="G99" s="237" t="s">
        <v>216</v>
      </c>
      <c r="H99" s="238" t="s">
        <v>95</v>
      </c>
      <c r="I99" s="234">
        <f>+[115]CANT!$P$1737</f>
        <v>25.68</v>
      </c>
      <c r="J99" s="235">
        <v>37982</v>
      </c>
      <c r="K99" s="295">
        <f t="shared" si="9"/>
        <v>975377.76</v>
      </c>
      <c r="L99" s="328"/>
    </row>
    <row r="100" spans="2:12" s="259" customFormat="1" ht="30.1" customHeight="1">
      <c r="B100" s="327"/>
      <c r="C100" s="294"/>
      <c r="D100" s="239">
        <v>10.039999999999999</v>
      </c>
      <c r="E100" s="359">
        <v>11.32</v>
      </c>
      <c r="F100" s="360"/>
      <c r="G100" s="237" t="s">
        <v>217</v>
      </c>
      <c r="H100" s="238" t="s">
        <v>95</v>
      </c>
      <c r="I100" s="234">
        <f>+[115]CANT!$P$1756</f>
        <v>26.72</v>
      </c>
      <c r="J100" s="235">
        <v>51886</v>
      </c>
      <c r="K100" s="295">
        <f t="shared" si="9"/>
        <v>1386393.92</v>
      </c>
      <c r="L100" s="328"/>
    </row>
    <row r="101" spans="2:12" s="259" customFormat="1" ht="30.1" customHeight="1">
      <c r="B101" s="327"/>
      <c r="C101" s="294"/>
      <c r="D101" s="239">
        <v>10.050000000000001</v>
      </c>
      <c r="E101" s="359">
        <v>11.33</v>
      </c>
      <c r="F101" s="360"/>
      <c r="G101" s="237" t="s">
        <v>218</v>
      </c>
      <c r="H101" s="238" t="s">
        <v>95</v>
      </c>
      <c r="I101" s="234">
        <f>+[115]CANT!$P$1789</f>
        <v>34.599999999999994</v>
      </c>
      <c r="J101" s="235">
        <v>70084</v>
      </c>
      <c r="K101" s="295">
        <f t="shared" si="9"/>
        <v>2424906.3999999994</v>
      </c>
      <c r="L101" s="328"/>
    </row>
    <row r="102" spans="2:12" s="259" customFormat="1" ht="30.1" customHeight="1">
      <c r="B102" s="327"/>
      <c r="C102" s="294"/>
      <c r="D102" s="239">
        <v>10.06</v>
      </c>
      <c r="E102" s="359" t="s">
        <v>230</v>
      </c>
      <c r="F102" s="360"/>
      <c r="G102" s="237" t="s">
        <v>219</v>
      </c>
      <c r="H102" s="238" t="s">
        <v>95</v>
      </c>
      <c r="I102" s="234">
        <f>+[115]CANT!$P$1822</f>
        <v>20.369999999999997</v>
      </c>
      <c r="J102" s="235">
        <f>+'[115]APU 1-12'!$H$4296</f>
        <v>56160</v>
      </c>
      <c r="K102" s="295">
        <f t="shared" si="9"/>
        <v>1143979.2</v>
      </c>
      <c r="L102" s="328"/>
    </row>
    <row r="103" spans="2:12" s="259" customFormat="1" ht="30.1" customHeight="1">
      <c r="B103" s="327"/>
      <c r="C103" s="294"/>
      <c r="D103" s="239">
        <v>10.07</v>
      </c>
      <c r="E103" s="359" t="s">
        <v>231</v>
      </c>
      <c r="F103" s="360"/>
      <c r="G103" s="237" t="s">
        <v>220</v>
      </c>
      <c r="H103" s="238" t="s">
        <v>95</v>
      </c>
      <c r="I103" s="234">
        <f>+[115]CANT!$P$1852</f>
        <v>31.509999999999998</v>
      </c>
      <c r="J103" s="235">
        <f>+'[115]APU 1-12'!$H$4346</f>
        <v>92750</v>
      </c>
      <c r="K103" s="295">
        <f t="shared" si="9"/>
        <v>2922552.5</v>
      </c>
      <c r="L103" s="328"/>
    </row>
    <row r="104" spans="2:12" s="259" customFormat="1" ht="30.1" customHeight="1">
      <c r="B104" s="327"/>
      <c r="C104" s="294"/>
      <c r="D104" s="239">
        <v>10.08</v>
      </c>
      <c r="E104" s="359">
        <v>11.41</v>
      </c>
      <c r="F104" s="360"/>
      <c r="G104" s="237" t="s">
        <v>221</v>
      </c>
      <c r="H104" s="238" t="s">
        <v>95</v>
      </c>
      <c r="I104" s="234">
        <f>+[115]CANT!$P$1871</f>
        <v>15.16</v>
      </c>
      <c r="J104" s="235">
        <v>27029</v>
      </c>
      <c r="K104" s="295">
        <f t="shared" si="9"/>
        <v>409759.64</v>
      </c>
      <c r="L104" s="328"/>
    </row>
    <row r="105" spans="2:12" s="259" customFormat="1" ht="30.1" customHeight="1">
      <c r="B105" s="327"/>
      <c r="C105" s="294"/>
      <c r="D105" s="239">
        <v>10.09</v>
      </c>
      <c r="E105" s="359">
        <v>11.42</v>
      </c>
      <c r="F105" s="360"/>
      <c r="G105" s="237" t="s">
        <v>222</v>
      </c>
      <c r="H105" s="238" t="s">
        <v>95</v>
      </c>
      <c r="I105" s="234">
        <f>+[115]CANT!$P$1894</f>
        <v>9.1999999999999993</v>
      </c>
      <c r="J105" s="235">
        <v>33861</v>
      </c>
      <c r="K105" s="295">
        <f t="shared" si="9"/>
        <v>311521.19999999995</v>
      </c>
      <c r="L105" s="328"/>
    </row>
    <row r="106" spans="2:12" s="259" customFormat="1" ht="30.1" customHeight="1">
      <c r="B106" s="327"/>
      <c r="C106" s="294"/>
      <c r="D106" s="239">
        <v>10.1</v>
      </c>
      <c r="E106" s="359" t="s">
        <v>232</v>
      </c>
      <c r="F106" s="360"/>
      <c r="G106" s="237" t="s">
        <v>223</v>
      </c>
      <c r="H106" s="238" t="s">
        <v>96</v>
      </c>
      <c r="I106" s="234">
        <f>+[115]CANT!$P$1920</f>
        <v>8</v>
      </c>
      <c r="J106" s="235">
        <f>+'[115]APU 1-12'!$H$4519</f>
        <v>82130</v>
      </c>
      <c r="K106" s="295">
        <f t="shared" si="9"/>
        <v>657040</v>
      </c>
      <c r="L106" s="328"/>
    </row>
    <row r="107" spans="2:12" s="259" customFormat="1" ht="30.1" customHeight="1">
      <c r="B107" s="327"/>
      <c r="C107" s="294"/>
      <c r="D107" s="239">
        <v>10.11</v>
      </c>
      <c r="E107" s="359">
        <v>11.22</v>
      </c>
      <c r="F107" s="360"/>
      <c r="G107" s="237" t="s">
        <v>224</v>
      </c>
      <c r="H107" s="238" t="s">
        <v>96</v>
      </c>
      <c r="I107" s="234">
        <f>+[115]CANT!$P$1935</f>
        <v>8</v>
      </c>
      <c r="J107" s="235">
        <v>109936</v>
      </c>
      <c r="K107" s="295">
        <f t="shared" si="9"/>
        <v>879488</v>
      </c>
      <c r="L107" s="328"/>
    </row>
    <row r="108" spans="2:12" s="259" customFormat="1" ht="30.1" customHeight="1">
      <c r="B108" s="327"/>
      <c r="C108" s="294"/>
      <c r="D108" s="239">
        <v>10.119999999999999</v>
      </c>
      <c r="E108" s="359">
        <v>3.5</v>
      </c>
      <c r="F108" s="360"/>
      <c r="G108" s="237" t="s">
        <v>225</v>
      </c>
      <c r="H108" s="238" t="s">
        <v>96</v>
      </c>
      <c r="I108" s="234">
        <f>+[115]CANT!$P$1954</f>
        <v>6</v>
      </c>
      <c r="J108" s="235">
        <v>387741</v>
      </c>
      <c r="K108" s="295">
        <f t="shared" si="9"/>
        <v>2326446</v>
      </c>
      <c r="L108" s="328"/>
    </row>
    <row r="109" spans="2:12" s="259" customFormat="1" ht="30.1" customHeight="1">
      <c r="B109" s="327"/>
      <c r="C109" s="294"/>
      <c r="D109" s="239">
        <v>10.130000000000001</v>
      </c>
      <c r="E109" s="359">
        <v>3.6</v>
      </c>
      <c r="F109" s="360"/>
      <c r="G109" s="237" t="s">
        <v>226</v>
      </c>
      <c r="H109" s="238" t="s">
        <v>96</v>
      </c>
      <c r="I109" s="234">
        <f>+[115]CANT!$P$1973</f>
        <v>1</v>
      </c>
      <c r="J109" s="235">
        <v>498668</v>
      </c>
      <c r="K109" s="295">
        <f t="shared" si="9"/>
        <v>498668</v>
      </c>
      <c r="L109" s="328"/>
    </row>
    <row r="110" spans="2:12" s="259" customFormat="1" ht="30.1" customHeight="1">
      <c r="B110" s="327"/>
      <c r="C110" s="294"/>
      <c r="D110" s="239">
        <v>10.14</v>
      </c>
      <c r="E110" s="359" t="s">
        <v>233</v>
      </c>
      <c r="F110" s="360"/>
      <c r="G110" s="237" t="s">
        <v>227</v>
      </c>
      <c r="H110" s="238" t="s">
        <v>95</v>
      </c>
      <c r="I110" s="234">
        <f>+[115]CANT!$P$1992</f>
        <v>44.88</v>
      </c>
      <c r="J110" s="235">
        <f>+'[115]APU 1-12'!$H$4753</f>
        <v>143950</v>
      </c>
      <c r="K110" s="295">
        <f t="shared" si="9"/>
        <v>6460476</v>
      </c>
      <c r="L110" s="328"/>
    </row>
    <row r="111" spans="2:12" s="259" customFormat="1" ht="30.1" customHeight="1">
      <c r="B111" s="327"/>
      <c r="C111" s="294"/>
      <c r="D111" s="239">
        <v>10.15</v>
      </c>
      <c r="E111" s="359" t="s">
        <v>234</v>
      </c>
      <c r="F111" s="360"/>
      <c r="G111" s="237" t="s">
        <v>228</v>
      </c>
      <c r="H111" s="238" t="s">
        <v>95</v>
      </c>
      <c r="I111" s="234">
        <f>+[115]CANT!$P$2011</f>
        <v>51.33</v>
      </c>
      <c r="J111" s="235">
        <f>+'[115]APU 1-12'!$H$4801</f>
        <v>111590</v>
      </c>
      <c r="K111" s="295">
        <f t="shared" si="9"/>
        <v>5727914.7000000002</v>
      </c>
      <c r="L111" s="328"/>
    </row>
    <row r="112" spans="2:12" s="259" customFormat="1" ht="30.1" customHeight="1">
      <c r="B112" s="327"/>
      <c r="C112" s="294"/>
      <c r="D112" s="239">
        <v>10.16</v>
      </c>
      <c r="E112" s="359">
        <v>10.210000000000001</v>
      </c>
      <c r="F112" s="360"/>
      <c r="G112" s="237" t="s">
        <v>229</v>
      </c>
      <c r="H112" s="238" t="s">
        <v>97</v>
      </c>
      <c r="I112" s="234">
        <f>+[115]CANT!$P$2030</f>
        <v>13.464</v>
      </c>
      <c r="J112" s="235">
        <v>147383</v>
      </c>
      <c r="K112" s="295">
        <f t="shared" si="9"/>
        <v>1984364.7120000001</v>
      </c>
      <c r="L112" s="328"/>
    </row>
    <row r="113" spans="2:12" s="259" customFormat="1" ht="30.1" customHeight="1" thickBot="1">
      <c r="B113" s="327"/>
      <c r="C113" s="402" t="s">
        <v>13</v>
      </c>
      <c r="D113" s="403"/>
      <c r="E113" s="403"/>
      <c r="F113" s="403"/>
      <c r="G113" s="403"/>
      <c r="H113" s="403"/>
      <c r="I113" s="403"/>
      <c r="J113" s="404"/>
      <c r="K113" s="298">
        <f>SUM(K97:K112)</f>
        <v>29809410.031999998</v>
      </c>
      <c r="L113" s="328"/>
    </row>
    <row r="114" spans="2:12" s="259" customFormat="1" ht="30.1" customHeight="1" thickBot="1">
      <c r="B114" s="327"/>
      <c r="C114" s="405" t="s">
        <v>236</v>
      </c>
      <c r="D114" s="406"/>
      <c r="E114" s="406"/>
      <c r="F114" s="406"/>
      <c r="G114" s="406"/>
      <c r="H114" s="406"/>
      <c r="I114" s="406"/>
      <c r="J114" s="406"/>
      <c r="K114" s="407"/>
      <c r="L114" s="328"/>
    </row>
    <row r="115" spans="2:12" s="259" customFormat="1" ht="30.1" customHeight="1">
      <c r="B115" s="327"/>
      <c r="C115" s="294"/>
      <c r="D115" s="244">
        <v>11.01</v>
      </c>
      <c r="E115" s="408">
        <v>20.399999999999999</v>
      </c>
      <c r="F115" s="409"/>
      <c r="G115" s="245" t="s">
        <v>237</v>
      </c>
      <c r="H115" s="246" t="s">
        <v>95</v>
      </c>
      <c r="I115" s="247">
        <f>+[115]CANT!$P$2048</f>
        <v>5.52</v>
      </c>
      <c r="J115" s="248">
        <v>25151</v>
      </c>
      <c r="K115" s="295">
        <f>I115*J115</f>
        <v>138833.51999999999</v>
      </c>
      <c r="L115" s="328"/>
    </row>
    <row r="116" spans="2:12" s="259" customFormat="1" ht="30.1" customHeight="1">
      <c r="B116" s="327"/>
      <c r="C116" s="294"/>
      <c r="D116" s="239">
        <v>11.02</v>
      </c>
      <c r="E116" s="359" t="s">
        <v>242</v>
      </c>
      <c r="F116" s="360"/>
      <c r="G116" s="237" t="s">
        <v>238</v>
      </c>
      <c r="H116" s="238" t="s">
        <v>95</v>
      </c>
      <c r="I116" s="234">
        <f>+[115]CANT!$P$2066</f>
        <v>1</v>
      </c>
      <c r="J116" s="235">
        <f>+'[115]APU 1-12'!$H$4972</f>
        <v>79410</v>
      </c>
      <c r="K116" s="297">
        <f t="shared" ref="K116:K120" si="10">I116*J116</f>
        <v>79410</v>
      </c>
      <c r="L116" s="328"/>
    </row>
    <row r="117" spans="2:12" s="259" customFormat="1" ht="30.1" customHeight="1">
      <c r="B117" s="327"/>
      <c r="C117" s="294"/>
      <c r="D117" s="239">
        <v>11.03</v>
      </c>
      <c r="E117" s="359">
        <v>20.100000000000001</v>
      </c>
      <c r="F117" s="360"/>
      <c r="G117" s="237" t="s">
        <v>239</v>
      </c>
      <c r="H117" s="238" t="s">
        <v>96</v>
      </c>
      <c r="I117" s="234">
        <f>+[115]CANT!$P$2085</f>
        <v>1</v>
      </c>
      <c r="J117" s="235">
        <v>25228</v>
      </c>
      <c r="K117" s="297">
        <f t="shared" si="10"/>
        <v>25228</v>
      </c>
      <c r="L117" s="328"/>
    </row>
    <row r="118" spans="2:12" s="259" customFormat="1" ht="30.1" customHeight="1">
      <c r="B118" s="327"/>
      <c r="C118" s="294"/>
      <c r="D118" s="239">
        <v>11.04</v>
      </c>
      <c r="E118" s="359">
        <v>14.37</v>
      </c>
      <c r="F118" s="360"/>
      <c r="G118" s="237" t="s">
        <v>203</v>
      </c>
      <c r="H118" s="238" t="s">
        <v>96</v>
      </c>
      <c r="I118" s="234">
        <f>+[115]CANT!$P$2104</f>
        <v>1</v>
      </c>
      <c r="J118" s="235">
        <f>+J90</f>
        <v>28990</v>
      </c>
      <c r="K118" s="297">
        <f t="shared" si="10"/>
        <v>28990</v>
      </c>
      <c r="L118" s="328"/>
    </row>
    <row r="119" spans="2:12" s="259" customFormat="1" ht="30.1" customHeight="1">
      <c r="B119" s="327"/>
      <c r="C119" s="294"/>
      <c r="D119" s="239">
        <v>11.05</v>
      </c>
      <c r="E119" s="359">
        <v>14.34</v>
      </c>
      <c r="F119" s="360"/>
      <c r="G119" s="237" t="s">
        <v>240</v>
      </c>
      <c r="H119" s="238" t="s">
        <v>96</v>
      </c>
      <c r="I119" s="234">
        <f>+[115]CANT!$P$2123</f>
        <v>1</v>
      </c>
      <c r="J119" s="235">
        <v>22273</v>
      </c>
      <c r="K119" s="297">
        <f t="shared" si="10"/>
        <v>22273</v>
      </c>
      <c r="L119" s="328"/>
    </row>
    <row r="120" spans="2:12" s="259" customFormat="1" ht="30.1" customHeight="1">
      <c r="B120" s="327"/>
      <c r="C120" s="294"/>
      <c r="D120" s="239">
        <v>11.06</v>
      </c>
      <c r="E120" s="359" t="s">
        <v>243</v>
      </c>
      <c r="F120" s="360"/>
      <c r="G120" s="237" t="s">
        <v>241</v>
      </c>
      <c r="H120" s="238" t="s">
        <v>96</v>
      </c>
      <c r="I120" s="234">
        <f>+[115]CANT!$P$2142</f>
        <v>1</v>
      </c>
      <c r="J120" s="235">
        <f>+'[115]APU 1-12'!$H$5205</f>
        <v>174820</v>
      </c>
      <c r="K120" s="297">
        <f t="shared" si="10"/>
        <v>174820</v>
      </c>
      <c r="L120" s="328"/>
    </row>
    <row r="121" spans="2:12" s="259" customFormat="1" ht="30.1" customHeight="1" thickBot="1">
      <c r="B121" s="327"/>
      <c r="C121" s="402" t="s">
        <v>13</v>
      </c>
      <c r="D121" s="403"/>
      <c r="E121" s="403"/>
      <c r="F121" s="403"/>
      <c r="G121" s="403"/>
      <c r="H121" s="403"/>
      <c r="I121" s="403"/>
      <c r="J121" s="404"/>
      <c r="K121" s="298">
        <f>SUM(K115:K120)</f>
        <v>469554.52</v>
      </c>
      <c r="L121" s="328"/>
    </row>
    <row r="122" spans="2:12" s="259" customFormat="1" ht="30.1" customHeight="1" thickBot="1">
      <c r="B122" s="327"/>
      <c r="C122" s="405" t="s">
        <v>244</v>
      </c>
      <c r="D122" s="406"/>
      <c r="E122" s="406"/>
      <c r="F122" s="406"/>
      <c r="G122" s="406"/>
      <c r="H122" s="406"/>
      <c r="I122" s="406"/>
      <c r="J122" s="406"/>
      <c r="K122" s="407"/>
      <c r="L122" s="328"/>
    </row>
    <row r="123" spans="2:12" s="259" customFormat="1" ht="30.1" customHeight="1">
      <c r="B123" s="327"/>
      <c r="C123" s="294"/>
      <c r="D123" s="244">
        <v>12.01</v>
      </c>
      <c r="E123" s="408">
        <v>17.13</v>
      </c>
      <c r="F123" s="409"/>
      <c r="G123" s="245" t="s">
        <v>245</v>
      </c>
      <c r="H123" s="246" t="s">
        <v>96</v>
      </c>
      <c r="I123" s="247">
        <f>+[115]CANT!$P$2167</f>
        <v>1</v>
      </c>
      <c r="J123" s="248">
        <v>512142</v>
      </c>
      <c r="K123" s="295">
        <f>I123*J123</f>
        <v>512142</v>
      </c>
      <c r="L123" s="328"/>
    </row>
    <row r="124" spans="2:12" s="259" customFormat="1" ht="30.1" customHeight="1">
      <c r="B124" s="327"/>
      <c r="C124" s="294"/>
      <c r="D124" s="239">
        <v>12.02</v>
      </c>
      <c r="E124" s="359">
        <v>17.399999999999999</v>
      </c>
      <c r="F124" s="360"/>
      <c r="G124" s="237" t="s">
        <v>246</v>
      </c>
      <c r="H124" s="238" t="s">
        <v>96</v>
      </c>
      <c r="I124" s="234">
        <f>+[115]CANT!$P$2181</f>
        <v>7</v>
      </c>
      <c r="J124" s="235">
        <v>211112</v>
      </c>
      <c r="K124" s="297">
        <f t="shared" ref="K124:K126" si="11">I124*J124</f>
        <v>1477784</v>
      </c>
      <c r="L124" s="328"/>
    </row>
    <row r="125" spans="2:12" s="259" customFormat="1" ht="30.1" customHeight="1">
      <c r="B125" s="327"/>
      <c r="C125" s="294"/>
      <c r="D125" s="239">
        <v>12.03</v>
      </c>
      <c r="E125" s="359">
        <v>17.100000000000001</v>
      </c>
      <c r="F125" s="360"/>
      <c r="G125" s="237" t="s">
        <v>247</v>
      </c>
      <c r="H125" s="238" t="s">
        <v>96</v>
      </c>
      <c r="I125" s="234">
        <f>+[115]CANT!$P$2198</f>
        <v>6</v>
      </c>
      <c r="J125" s="235">
        <v>424902</v>
      </c>
      <c r="K125" s="297">
        <f t="shared" si="11"/>
        <v>2549412</v>
      </c>
      <c r="L125" s="328"/>
    </row>
    <row r="126" spans="2:12" s="259" customFormat="1" ht="30.1" customHeight="1">
      <c r="B126" s="327"/>
      <c r="C126" s="294"/>
      <c r="D126" s="239">
        <v>12.04</v>
      </c>
      <c r="E126" s="359">
        <v>9.23</v>
      </c>
      <c r="F126" s="360"/>
      <c r="G126" s="237" t="s">
        <v>248</v>
      </c>
      <c r="H126" s="238" t="s">
        <v>97</v>
      </c>
      <c r="I126" s="234">
        <f>+[115]CANT!$P$2214</f>
        <v>1.75</v>
      </c>
      <c r="J126" s="235">
        <v>82657</v>
      </c>
      <c r="K126" s="297">
        <f t="shared" si="11"/>
        <v>144649.75</v>
      </c>
      <c r="L126" s="328"/>
    </row>
    <row r="127" spans="2:12" s="259" customFormat="1" ht="30.1" customHeight="1" thickBot="1">
      <c r="B127" s="327"/>
      <c r="C127" s="402" t="s">
        <v>13</v>
      </c>
      <c r="D127" s="403"/>
      <c r="E127" s="403"/>
      <c r="F127" s="403"/>
      <c r="G127" s="403"/>
      <c r="H127" s="403"/>
      <c r="I127" s="403"/>
      <c r="J127" s="404"/>
      <c r="K127" s="298">
        <f>SUM(K123:K126)</f>
        <v>4683987.75</v>
      </c>
      <c r="L127" s="328"/>
    </row>
    <row r="128" spans="2:12" s="259" customFormat="1" ht="30.1" customHeight="1" thickBot="1">
      <c r="B128" s="327"/>
      <c r="C128" s="405" t="s">
        <v>249</v>
      </c>
      <c r="D128" s="406"/>
      <c r="E128" s="406"/>
      <c r="F128" s="406"/>
      <c r="G128" s="406"/>
      <c r="H128" s="406"/>
      <c r="I128" s="406"/>
      <c r="J128" s="406"/>
      <c r="K128" s="407"/>
      <c r="L128" s="328"/>
    </row>
    <row r="129" spans="2:12" s="259" customFormat="1" ht="30.1" customHeight="1">
      <c r="B129" s="327"/>
      <c r="C129" s="294"/>
      <c r="D129" s="244">
        <v>13.01</v>
      </c>
      <c r="E129" s="408" t="s">
        <v>287</v>
      </c>
      <c r="F129" s="409"/>
      <c r="G129" s="245" t="s">
        <v>250</v>
      </c>
      <c r="H129" s="246" t="s">
        <v>96</v>
      </c>
      <c r="I129" s="247">
        <f>+[115]CANT!$P$2229</f>
        <v>21</v>
      </c>
      <c r="J129" s="248">
        <f>+'[115]APU-13.1'!$K$56</f>
        <v>73850.289999999994</v>
      </c>
      <c r="K129" s="295">
        <f>I129*J129</f>
        <v>1550856.0899999999</v>
      </c>
      <c r="L129" s="328"/>
    </row>
    <row r="130" spans="2:12" s="259" customFormat="1" ht="30.1" customHeight="1">
      <c r="B130" s="327"/>
      <c r="C130" s="294"/>
      <c r="D130" s="239">
        <v>13.02</v>
      </c>
      <c r="E130" s="359" t="s">
        <v>288</v>
      </c>
      <c r="F130" s="360"/>
      <c r="G130" s="237" t="s">
        <v>251</v>
      </c>
      <c r="H130" s="238" t="s">
        <v>96</v>
      </c>
      <c r="I130" s="234">
        <f>+[115]CANT!$P$2242</f>
        <v>7</v>
      </c>
      <c r="J130" s="235">
        <f>+'[115]APU-13.2'!$K$55</f>
        <v>105866.39</v>
      </c>
      <c r="K130" s="297">
        <f t="shared" ref="K130:K156" si="12">I130*J130</f>
        <v>741064.73</v>
      </c>
      <c r="L130" s="328"/>
    </row>
    <row r="131" spans="2:12" s="259" customFormat="1" ht="30.1" customHeight="1">
      <c r="B131" s="327"/>
      <c r="C131" s="294"/>
      <c r="D131" s="239">
        <v>13.03</v>
      </c>
      <c r="E131" s="359" t="s">
        <v>289</v>
      </c>
      <c r="F131" s="360"/>
      <c r="G131" s="237" t="s">
        <v>252</v>
      </c>
      <c r="H131" s="238" t="s">
        <v>96</v>
      </c>
      <c r="I131" s="234">
        <f>+[115]CANT!$P$2255</f>
        <v>8</v>
      </c>
      <c r="J131" s="235">
        <f>+'[115]APU-13.3'!$K$56</f>
        <v>95087.76</v>
      </c>
      <c r="K131" s="297">
        <f t="shared" si="12"/>
        <v>760702.08</v>
      </c>
      <c r="L131" s="328"/>
    </row>
    <row r="132" spans="2:12" s="259" customFormat="1" ht="30.1" customHeight="1">
      <c r="B132" s="327"/>
      <c r="C132" s="294"/>
      <c r="D132" s="239">
        <v>13.04</v>
      </c>
      <c r="E132" s="359" t="s">
        <v>290</v>
      </c>
      <c r="F132" s="360"/>
      <c r="G132" s="237" t="s">
        <v>253</v>
      </c>
      <c r="H132" s="238" t="s">
        <v>96</v>
      </c>
      <c r="I132" s="234">
        <f>+[115]CANT!$P$2268</f>
        <v>11</v>
      </c>
      <c r="J132" s="235">
        <f>+'[115]APU-13.4'!$K$55</f>
        <v>124008.57</v>
      </c>
      <c r="K132" s="297">
        <f t="shared" si="12"/>
        <v>1364094.27</v>
      </c>
      <c r="L132" s="328"/>
    </row>
    <row r="133" spans="2:12" s="259" customFormat="1" ht="30.1" customHeight="1">
      <c r="B133" s="327"/>
      <c r="C133" s="294"/>
      <c r="D133" s="239">
        <v>13.05</v>
      </c>
      <c r="E133" s="359" t="s">
        <v>291</v>
      </c>
      <c r="F133" s="360"/>
      <c r="G133" s="237" t="s">
        <v>254</v>
      </c>
      <c r="H133" s="238" t="s">
        <v>96</v>
      </c>
      <c r="I133" s="234">
        <f>+[115]CANT!$P$2281</f>
        <v>21</v>
      </c>
      <c r="J133" s="235">
        <f>+'[115]APU-13.5'!$K$55</f>
        <v>222312.13</v>
      </c>
      <c r="K133" s="297">
        <f t="shared" si="12"/>
        <v>4668554.7300000004</v>
      </c>
      <c r="L133" s="328"/>
    </row>
    <row r="134" spans="2:12" s="259" customFormat="1" ht="30.1" customHeight="1">
      <c r="B134" s="327"/>
      <c r="C134" s="294"/>
      <c r="D134" s="239">
        <v>13.06</v>
      </c>
      <c r="E134" s="359" t="s">
        <v>292</v>
      </c>
      <c r="F134" s="360"/>
      <c r="G134" s="237" t="s">
        <v>255</v>
      </c>
      <c r="H134" s="238" t="s">
        <v>96</v>
      </c>
      <c r="I134" s="234">
        <f>+[115]CANT!$P$2294</f>
        <v>31</v>
      </c>
      <c r="J134" s="235">
        <f>+'[115]APU-13.6'!$K$55</f>
        <v>160320.97</v>
      </c>
      <c r="K134" s="297">
        <f t="shared" si="12"/>
        <v>4969950.07</v>
      </c>
      <c r="L134" s="328"/>
    </row>
    <row r="135" spans="2:12" s="259" customFormat="1" ht="30.1" customHeight="1">
      <c r="B135" s="327"/>
      <c r="C135" s="294"/>
      <c r="D135" s="239">
        <v>13.07</v>
      </c>
      <c r="E135" s="359" t="s">
        <v>293</v>
      </c>
      <c r="F135" s="360"/>
      <c r="G135" s="237" t="s">
        <v>256</v>
      </c>
      <c r="H135" s="238" t="s">
        <v>96</v>
      </c>
      <c r="I135" s="234">
        <f>+[115]CANT!$P$2307</f>
        <v>2</v>
      </c>
      <c r="J135" s="235">
        <f>+'[115]APU-13.7'!$K$53</f>
        <v>165505.4</v>
      </c>
      <c r="K135" s="297">
        <f t="shared" si="12"/>
        <v>331010.8</v>
      </c>
      <c r="L135" s="328"/>
    </row>
    <row r="136" spans="2:12" s="259" customFormat="1" ht="30.1" customHeight="1">
      <c r="B136" s="327"/>
      <c r="C136" s="294"/>
      <c r="D136" s="239">
        <v>13.08</v>
      </c>
      <c r="E136" s="359" t="s">
        <v>294</v>
      </c>
      <c r="F136" s="360"/>
      <c r="G136" s="237" t="s">
        <v>257</v>
      </c>
      <c r="H136" s="238" t="s">
        <v>96</v>
      </c>
      <c r="I136" s="234">
        <f>+[115]CANT!$P$2320</f>
        <v>29</v>
      </c>
      <c r="J136" s="235">
        <f>+'[115]APU-13.8'!$K$55</f>
        <v>172173.49</v>
      </c>
      <c r="K136" s="297">
        <f t="shared" si="12"/>
        <v>4993031.21</v>
      </c>
      <c r="L136" s="328"/>
    </row>
    <row r="137" spans="2:12" s="259" customFormat="1" ht="30.1" customHeight="1">
      <c r="B137" s="327"/>
      <c r="C137" s="294"/>
      <c r="D137" s="239">
        <v>13.09</v>
      </c>
      <c r="E137" s="359" t="s">
        <v>295</v>
      </c>
      <c r="F137" s="360"/>
      <c r="G137" s="237" t="s">
        <v>258</v>
      </c>
      <c r="H137" s="238" t="s">
        <v>96</v>
      </c>
      <c r="I137" s="234">
        <f>+[115]CANT!$P$2333</f>
        <v>3</v>
      </c>
      <c r="J137" s="235">
        <f>+'[115]APU-13.9'!$K$56</f>
        <v>190600.69</v>
      </c>
      <c r="K137" s="297">
        <f t="shared" si="12"/>
        <v>571802.07000000007</v>
      </c>
      <c r="L137" s="328"/>
    </row>
    <row r="138" spans="2:12" s="259" customFormat="1" ht="30.1" customHeight="1">
      <c r="B138" s="327"/>
      <c r="C138" s="294"/>
      <c r="D138" s="239">
        <v>13.1</v>
      </c>
      <c r="E138" s="359" t="s">
        <v>296</v>
      </c>
      <c r="F138" s="360"/>
      <c r="G138" s="237" t="s">
        <v>259</v>
      </c>
      <c r="H138" s="238" t="s">
        <v>96</v>
      </c>
      <c r="I138" s="234">
        <f>+[115]CANT!$P$2346</f>
        <v>8</v>
      </c>
      <c r="J138" s="235">
        <f>+'[115]APU-13.10'!$K$55</f>
        <v>178154.86</v>
      </c>
      <c r="K138" s="297">
        <f t="shared" si="12"/>
        <v>1425238.88</v>
      </c>
      <c r="L138" s="328"/>
    </row>
    <row r="139" spans="2:12" s="259" customFormat="1" ht="30.1" customHeight="1">
      <c r="B139" s="327"/>
      <c r="C139" s="294"/>
      <c r="D139" s="239">
        <v>13.11</v>
      </c>
      <c r="E139" s="359" t="s">
        <v>297</v>
      </c>
      <c r="F139" s="360"/>
      <c r="G139" s="237" t="s">
        <v>260</v>
      </c>
      <c r="H139" s="238" t="s">
        <v>96</v>
      </c>
      <c r="I139" s="234">
        <f>+[115]CANT!$P$2359</f>
        <v>1</v>
      </c>
      <c r="J139" s="235">
        <f>+'[115]APU-13.11'!$K$53</f>
        <v>87365.759999999995</v>
      </c>
      <c r="K139" s="297">
        <f t="shared" si="12"/>
        <v>87365.759999999995</v>
      </c>
      <c r="L139" s="328"/>
    </row>
    <row r="140" spans="2:12" s="259" customFormat="1" ht="30.1" customHeight="1">
      <c r="B140" s="327"/>
      <c r="C140" s="294"/>
      <c r="D140" s="239">
        <v>13.12</v>
      </c>
      <c r="E140" s="359" t="s">
        <v>298</v>
      </c>
      <c r="F140" s="360"/>
      <c r="G140" s="237" t="s">
        <v>261</v>
      </c>
      <c r="H140" s="238" t="s">
        <v>96</v>
      </c>
      <c r="I140" s="234">
        <f>+[115]CANT!$P$2372</f>
        <v>2</v>
      </c>
      <c r="J140" s="235">
        <f>+'[115]APU-13.12'!$K$56</f>
        <v>233600.89</v>
      </c>
      <c r="K140" s="297">
        <f t="shared" si="12"/>
        <v>467201.78</v>
      </c>
      <c r="L140" s="328"/>
    </row>
    <row r="141" spans="2:12" s="259" customFormat="1" ht="30.1" customHeight="1">
      <c r="B141" s="327"/>
      <c r="C141" s="294"/>
      <c r="D141" s="239">
        <v>13.13</v>
      </c>
      <c r="E141" s="359" t="s">
        <v>299</v>
      </c>
      <c r="F141" s="360"/>
      <c r="G141" s="237" t="s">
        <v>262</v>
      </c>
      <c r="H141" s="238" t="s">
        <v>96</v>
      </c>
      <c r="I141" s="234">
        <f>+[115]CANT!$P$2385</f>
        <v>14</v>
      </c>
      <c r="J141" s="235">
        <f>+'[115]APU-13.13'!$K$56</f>
        <v>73322.19</v>
      </c>
      <c r="K141" s="297">
        <f t="shared" si="12"/>
        <v>1026510.66</v>
      </c>
      <c r="L141" s="328"/>
    </row>
    <row r="142" spans="2:12" s="259" customFormat="1" ht="30.1" customHeight="1">
      <c r="B142" s="327"/>
      <c r="C142" s="294"/>
      <c r="D142" s="239">
        <v>13.14</v>
      </c>
      <c r="E142" s="359" t="s">
        <v>300</v>
      </c>
      <c r="F142" s="360"/>
      <c r="G142" s="237" t="s">
        <v>263</v>
      </c>
      <c r="H142" s="238" t="s">
        <v>96</v>
      </c>
      <c r="I142" s="234">
        <f>+[115]CANT!$P$2398</f>
        <v>2</v>
      </c>
      <c r="J142" s="235">
        <f>+'[115]APU-13.14'!$K$55</f>
        <v>3623706.96</v>
      </c>
      <c r="K142" s="297">
        <f t="shared" si="12"/>
        <v>7247413.9199999999</v>
      </c>
      <c r="L142" s="328"/>
    </row>
    <row r="143" spans="2:12" s="259" customFormat="1" ht="30.1" customHeight="1">
      <c r="B143" s="327"/>
      <c r="C143" s="294"/>
      <c r="D143" s="239">
        <v>13.15</v>
      </c>
      <c r="E143" s="359" t="s">
        <v>301</v>
      </c>
      <c r="F143" s="360"/>
      <c r="G143" s="237" t="s">
        <v>264</v>
      </c>
      <c r="H143" s="238" t="s">
        <v>96</v>
      </c>
      <c r="I143" s="234">
        <f>+[115]CANT!$P$2411</f>
        <v>2</v>
      </c>
      <c r="J143" s="235">
        <f>+'[115]APU-13.15'!$K$53</f>
        <v>236974.25</v>
      </c>
      <c r="K143" s="297">
        <f t="shared" si="12"/>
        <v>473948.5</v>
      </c>
      <c r="L143" s="328"/>
    </row>
    <row r="144" spans="2:12" s="259" customFormat="1" ht="30.1" customHeight="1">
      <c r="B144" s="327"/>
      <c r="C144" s="294"/>
      <c r="D144" s="239">
        <v>13.16</v>
      </c>
      <c r="E144" s="359" t="s">
        <v>302</v>
      </c>
      <c r="F144" s="360"/>
      <c r="G144" s="237" t="s">
        <v>265</v>
      </c>
      <c r="H144" s="238" t="s">
        <v>96</v>
      </c>
      <c r="I144" s="234">
        <f>+[115]CANT!$P$2424</f>
        <v>8</v>
      </c>
      <c r="J144" s="235">
        <f>+'[115]APU-13.16'!$K$53</f>
        <v>191217.37</v>
      </c>
      <c r="K144" s="297">
        <f t="shared" si="12"/>
        <v>1529738.96</v>
      </c>
      <c r="L144" s="328"/>
    </row>
    <row r="145" spans="2:12" s="259" customFormat="1" ht="30.1" customHeight="1">
      <c r="B145" s="327"/>
      <c r="C145" s="294"/>
      <c r="D145" s="239">
        <v>13.17</v>
      </c>
      <c r="E145" s="359" t="s">
        <v>303</v>
      </c>
      <c r="F145" s="360"/>
      <c r="G145" s="237" t="s">
        <v>266</v>
      </c>
      <c r="H145" s="238" t="s">
        <v>96</v>
      </c>
      <c r="I145" s="234">
        <f>+[115]CANT!$P$2437</f>
        <v>13</v>
      </c>
      <c r="J145" s="235">
        <f>+'[115]APU-13.17'!$K$53</f>
        <v>24126</v>
      </c>
      <c r="K145" s="297">
        <f t="shared" si="12"/>
        <v>313638</v>
      </c>
      <c r="L145" s="328"/>
    </row>
    <row r="146" spans="2:12" s="259" customFormat="1" ht="30.1" customHeight="1">
      <c r="B146" s="327"/>
      <c r="C146" s="294"/>
      <c r="D146" s="239">
        <v>13.18</v>
      </c>
      <c r="E146" s="359" t="s">
        <v>304</v>
      </c>
      <c r="F146" s="360"/>
      <c r="G146" s="237" t="s">
        <v>267</v>
      </c>
      <c r="H146" s="238" t="s">
        <v>95</v>
      </c>
      <c r="I146" s="234">
        <f>+[115]CANT!$P$2450</f>
        <v>24.85</v>
      </c>
      <c r="J146" s="235">
        <f>+'[115]APU-13.18'!$K$53</f>
        <v>10775.35</v>
      </c>
      <c r="K146" s="297">
        <f t="shared" si="12"/>
        <v>267767.44750000001</v>
      </c>
      <c r="L146" s="328"/>
    </row>
    <row r="147" spans="2:12" s="259" customFormat="1" ht="30.1" customHeight="1">
      <c r="B147" s="327"/>
      <c r="C147" s="294"/>
      <c r="D147" s="239">
        <v>13.19</v>
      </c>
      <c r="E147" s="359" t="s">
        <v>305</v>
      </c>
      <c r="F147" s="360"/>
      <c r="G147" s="237" t="s">
        <v>268</v>
      </c>
      <c r="H147" s="238" t="s">
        <v>95</v>
      </c>
      <c r="I147" s="234">
        <f>+[115]CANT!$P$2463</f>
        <v>243</v>
      </c>
      <c r="J147" s="235">
        <f>+'[115]APU-13.19'!$K$53</f>
        <v>4342.97</v>
      </c>
      <c r="K147" s="297">
        <f t="shared" si="12"/>
        <v>1055341.71</v>
      </c>
      <c r="L147" s="328"/>
    </row>
    <row r="148" spans="2:12" s="259" customFormat="1" ht="30.1" customHeight="1">
      <c r="B148" s="327"/>
      <c r="C148" s="294"/>
      <c r="D148" s="239">
        <v>13.2</v>
      </c>
      <c r="E148" s="359" t="s">
        <v>306</v>
      </c>
      <c r="F148" s="360"/>
      <c r="G148" s="237" t="s">
        <v>269</v>
      </c>
      <c r="H148" s="238" t="s">
        <v>95</v>
      </c>
      <c r="I148" s="234">
        <f>+[115]CANT!$P$2476</f>
        <v>729</v>
      </c>
      <c r="J148" s="235">
        <f>+'[115]APU-13.20'!$K$52</f>
        <v>3873.91</v>
      </c>
      <c r="K148" s="297">
        <f t="shared" si="12"/>
        <v>2824080.3899999997</v>
      </c>
      <c r="L148" s="328"/>
    </row>
    <row r="149" spans="2:12" s="259" customFormat="1" ht="30.1" customHeight="1">
      <c r="B149" s="327"/>
      <c r="C149" s="294"/>
      <c r="D149" s="239">
        <v>13.21</v>
      </c>
      <c r="E149" s="359" t="s">
        <v>307</v>
      </c>
      <c r="F149" s="360"/>
      <c r="G149" s="237" t="s">
        <v>270</v>
      </c>
      <c r="H149" s="238" t="s">
        <v>96</v>
      </c>
      <c r="I149" s="234">
        <f>+[115]CANT!$P$2489</f>
        <v>1</v>
      </c>
      <c r="J149" s="235">
        <f>+'[115]APU-13.21'!$K$53</f>
        <v>28157.74</v>
      </c>
      <c r="K149" s="297">
        <f t="shared" si="12"/>
        <v>28157.74</v>
      </c>
      <c r="L149" s="328"/>
    </row>
    <row r="150" spans="2:12" s="259" customFormat="1" ht="30.1" customHeight="1">
      <c r="B150" s="327"/>
      <c r="C150" s="294"/>
      <c r="D150" s="239">
        <v>13.22</v>
      </c>
      <c r="E150" s="359" t="s">
        <v>308</v>
      </c>
      <c r="F150" s="360"/>
      <c r="G150" s="237" t="s">
        <v>271</v>
      </c>
      <c r="H150" s="238" t="s">
        <v>96</v>
      </c>
      <c r="I150" s="234">
        <f>+[115]CANT!$P$2502</f>
        <v>1</v>
      </c>
      <c r="J150" s="235">
        <f>+'[115]APU-13.22'!$K$52</f>
        <v>546757.56000000006</v>
      </c>
      <c r="K150" s="297">
        <f t="shared" si="12"/>
        <v>546757.56000000006</v>
      </c>
      <c r="L150" s="328"/>
    </row>
    <row r="151" spans="2:12" s="259" customFormat="1" ht="30.1" customHeight="1">
      <c r="B151" s="327"/>
      <c r="C151" s="294"/>
      <c r="D151" s="239">
        <v>13.23</v>
      </c>
      <c r="E151" s="359" t="s">
        <v>309</v>
      </c>
      <c r="F151" s="360"/>
      <c r="G151" s="237" t="s">
        <v>272</v>
      </c>
      <c r="H151" s="238" t="s">
        <v>96</v>
      </c>
      <c r="I151" s="234">
        <f>+[115]CANT!$P$2515</f>
        <v>1</v>
      </c>
      <c r="J151" s="235">
        <f>+'[115]APU-13.23'!$K$53</f>
        <v>8756632.7599999998</v>
      </c>
      <c r="K151" s="297">
        <f t="shared" si="12"/>
        <v>8756632.7599999998</v>
      </c>
      <c r="L151" s="328"/>
    </row>
    <row r="152" spans="2:12" s="259" customFormat="1" ht="30.1" customHeight="1">
      <c r="B152" s="327"/>
      <c r="C152" s="294"/>
      <c r="D152" s="239">
        <v>13.24</v>
      </c>
      <c r="E152" s="359" t="s">
        <v>310</v>
      </c>
      <c r="F152" s="360"/>
      <c r="G152" s="237" t="s">
        <v>273</v>
      </c>
      <c r="H152" s="238" t="s">
        <v>96</v>
      </c>
      <c r="I152" s="234">
        <f>+[115]CANT!$P$2528</f>
        <v>3</v>
      </c>
      <c r="J152" s="235">
        <f>+'[115]APU-13.24'!$K$50</f>
        <v>77505.789999999994</v>
      </c>
      <c r="K152" s="297">
        <f t="shared" si="12"/>
        <v>232517.37</v>
      </c>
      <c r="L152" s="328"/>
    </row>
    <row r="153" spans="2:12" s="259" customFormat="1" ht="30.1" customHeight="1">
      <c r="B153" s="327"/>
      <c r="C153" s="294"/>
      <c r="D153" s="239">
        <v>13.25</v>
      </c>
      <c r="E153" s="359" t="s">
        <v>311</v>
      </c>
      <c r="F153" s="360"/>
      <c r="G153" s="237" t="s">
        <v>274</v>
      </c>
      <c r="H153" s="238" t="s">
        <v>96</v>
      </c>
      <c r="I153" s="234">
        <f>+[115]CANT!$P$2541</f>
        <v>1</v>
      </c>
      <c r="J153" s="235">
        <f>+'[115]APU-13.25'!$K$56</f>
        <v>1967810.86</v>
      </c>
      <c r="K153" s="297">
        <f t="shared" si="12"/>
        <v>1967810.86</v>
      </c>
      <c r="L153" s="328"/>
    </row>
    <row r="154" spans="2:12" s="259" customFormat="1" ht="30.1" customHeight="1">
      <c r="B154" s="327"/>
      <c r="C154" s="294"/>
      <c r="D154" s="239">
        <v>13.26</v>
      </c>
      <c r="E154" s="359" t="s">
        <v>312</v>
      </c>
      <c r="F154" s="360"/>
      <c r="G154" s="237" t="s">
        <v>275</v>
      </c>
      <c r="H154" s="238" t="s">
        <v>96</v>
      </c>
      <c r="I154" s="234">
        <f>+[115]CANT!$P$2554</f>
        <v>3</v>
      </c>
      <c r="J154" s="235">
        <f>+'[115]APU-13.26'!$K$54</f>
        <v>99126.79</v>
      </c>
      <c r="K154" s="297">
        <f t="shared" si="12"/>
        <v>297380.37</v>
      </c>
      <c r="L154" s="328"/>
    </row>
    <row r="155" spans="2:12" s="259" customFormat="1" ht="30.1" customHeight="1">
      <c r="B155" s="327"/>
      <c r="C155" s="294"/>
      <c r="D155" s="239">
        <v>13.27</v>
      </c>
      <c r="E155" s="359" t="s">
        <v>313</v>
      </c>
      <c r="F155" s="360"/>
      <c r="G155" s="237" t="s">
        <v>276</v>
      </c>
      <c r="H155" s="238" t="s">
        <v>95</v>
      </c>
      <c r="I155" s="234">
        <f>+[115]CANT!$P$2567</f>
        <v>12.29</v>
      </c>
      <c r="J155" s="235">
        <f>+'[115]APU-13.27'!$K$52</f>
        <v>57875.54</v>
      </c>
      <c r="K155" s="297">
        <f t="shared" si="12"/>
        <v>711290.38659999997</v>
      </c>
      <c r="L155" s="328"/>
    </row>
    <row r="156" spans="2:12" s="259" customFormat="1" ht="30.1" customHeight="1">
      <c r="B156" s="327"/>
      <c r="C156" s="294"/>
      <c r="D156" s="239">
        <v>13.28</v>
      </c>
      <c r="E156" s="359" t="s">
        <v>314</v>
      </c>
      <c r="F156" s="360"/>
      <c r="G156" s="237" t="s">
        <v>277</v>
      </c>
      <c r="H156" s="238" t="s">
        <v>286</v>
      </c>
      <c r="I156" s="234">
        <f>+[115]CANT!$P$2580</f>
        <v>1</v>
      </c>
      <c r="J156" s="235">
        <f>+'[115]APU-13.28'!$K$52</f>
        <v>152550.48000000001</v>
      </c>
      <c r="K156" s="297">
        <f t="shared" si="12"/>
        <v>152550.48000000001</v>
      </c>
      <c r="L156" s="328"/>
    </row>
    <row r="157" spans="2:12" s="259" customFormat="1" ht="30.1" customHeight="1">
      <c r="B157" s="327"/>
      <c r="C157" s="294"/>
      <c r="D157" s="239">
        <v>13.29</v>
      </c>
      <c r="E157" s="359" t="s">
        <v>315</v>
      </c>
      <c r="F157" s="360"/>
      <c r="G157" s="237" t="s">
        <v>278</v>
      </c>
      <c r="H157" s="238" t="s">
        <v>96</v>
      </c>
      <c r="I157" s="234">
        <f>+[115]CANT!$P$2593</f>
        <v>1</v>
      </c>
      <c r="J157" s="235">
        <f>+'[115]APU-13.29'!$K$56</f>
        <v>2965562</v>
      </c>
      <c r="K157" s="297">
        <f t="shared" ref="K157:K164" si="13">I157*J157</f>
        <v>2965562</v>
      </c>
      <c r="L157" s="328"/>
    </row>
    <row r="158" spans="2:12" s="259" customFormat="1" ht="30.1" customHeight="1">
      <c r="B158" s="327"/>
      <c r="C158" s="294"/>
      <c r="D158" s="239">
        <v>13.3</v>
      </c>
      <c r="E158" s="359" t="s">
        <v>316</v>
      </c>
      <c r="F158" s="360"/>
      <c r="G158" s="237" t="s">
        <v>279</v>
      </c>
      <c r="H158" s="238" t="s">
        <v>95</v>
      </c>
      <c r="I158" s="234">
        <f>+[115]CANT!$P$2606</f>
        <v>87.5</v>
      </c>
      <c r="J158" s="235">
        <f>+'[115]APU-13.30'!$K$53</f>
        <v>34809.83</v>
      </c>
      <c r="K158" s="297">
        <f t="shared" si="13"/>
        <v>3045860.125</v>
      </c>
      <c r="L158" s="328"/>
    </row>
    <row r="159" spans="2:12" s="259" customFormat="1" ht="30.1" customHeight="1">
      <c r="B159" s="327"/>
      <c r="C159" s="294"/>
      <c r="D159" s="239">
        <v>13.31</v>
      </c>
      <c r="E159" s="359" t="s">
        <v>317</v>
      </c>
      <c r="F159" s="360"/>
      <c r="G159" s="237" t="s">
        <v>280</v>
      </c>
      <c r="H159" s="238" t="s">
        <v>96</v>
      </c>
      <c r="I159" s="234">
        <f>+[115]CANT!$P$2619</f>
        <v>4</v>
      </c>
      <c r="J159" s="235">
        <f>+'[115]APU-13.31'!$K$52</f>
        <v>43117.9</v>
      </c>
      <c r="K159" s="297">
        <f t="shared" si="13"/>
        <v>172471.6</v>
      </c>
      <c r="L159" s="328"/>
    </row>
    <row r="160" spans="2:12" s="259" customFormat="1" ht="30.1" customHeight="1">
      <c r="B160" s="327"/>
      <c r="C160" s="294"/>
      <c r="D160" s="239">
        <v>13.32</v>
      </c>
      <c r="E160" s="359">
        <v>3.5</v>
      </c>
      <c r="F160" s="360"/>
      <c r="G160" s="243" t="s">
        <v>281</v>
      </c>
      <c r="H160" s="238" t="s">
        <v>96</v>
      </c>
      <c r="I160" s="234">
        <f>+[115]CANT!$P$2632</f>
        <v>1</v>
      </c>
      <c r="J160" s="235">
        <v>387741</v>
      </c>
      <c r="K160" s="297">
        <f t="shared" si="13"/>
        <v>387741</v>
      </c>
      <c r="L160" s="328"/>
    </row>
    <row r="161" spans="2:12" s="259" customFormat="1" ht="30.1" customHeight="1">
      <c r="B161" s="327"/>
      <c r="C161" s="294"/>
      <c r="D161" s="239">
        <v>13.33</v>
      </c>
      <c r="E161" s="359" t="s">
        <v>318</v>
      </c>
      <c r="F161" s="360"/>
      <c r="G161" s="237" t="s">
        <v>282</v>
      </c>
      <c r="H161" s="238" t="s">
        <v>95</v>
      </c>
      <c r="I161" s="234">
        <f>+[115]CANT!$P$2645</f>
        <v>24.85</v>
      </c>
      <c r="J161" s="235">
        <f>+'[115]APU-13.33'!$K$53</f>
        <v>66641.89</v>
      </c>
      <c r="K161" s="297">
        <f t="shared" si="13"/>
        <v>1656050.9665000001</v>
      </c>
      <c r="L161" s="328"/>
    </row>
    <row r="162" spans="2:12" s="259" customFormat="1" ht="30.1" customHeight="1">
      <c r="B162" s="327"/>
      <c r="C162" s="294"/>
      <c r="D162" s="239">
        <v>13.34</v>
      </c>
      <c r="E162" s="359" t="s">
        <v>319</v>
      </c>
      <c r="F162" s="360"/>
      <c r="G162" s="237" t="s">
        <v>283</v>
      </c>
      <c r="H162" s="238" t="s">
        <v>95</v>
      </c>
      <c r="I162" s="234">
        <f>+[115]CANT!$P$2658</f>
        <v>7.5</v>
      </c>
      <c r="J162" s="235">
        <f>+'[115]APU-13.34'!$K$53</f>
        <v>35896.57</v>
      </c>
      <c r="K162" s="297">
        <f t="shared" si="13"/>
        <v>269224.27500000002</v>
      </c>
      <c r="L162" s="328"/>
    </row>
    <row r="163" spans="2:12" s="259" customFormat="1" ht="30.1" customHeight="1">
      <c r="B163" s="327"/>
      <c r="C163" s="294"/>
      <c r="D163" s="239">
        <v>13.35</v>
      </c>
      <c r="E163" s="359">
        <v>3.4</v>
      </c>
      <c r="F163" s="360"/>
      <c r="G163" s="243" t="s">
        <v>284</v>
      </c>
      <c r="H163" s="238" t="s">
        <v>96</v>
      </c>
      <c r="I163" s="234">
        <f>+[115]CANT!$P$2671</f>
        <v>2</v>
      </c>
      <c r="J163" s="235">
        <v>335205</v>
      </c>
      <c r="K163" s="297">
        <f t="shared" si="13"/>
        <v>670410</v>
      </c>
      <c r="L163" s="328"/>
    </row>
    <row r="164" spans="2:12" s="259" customFormat="1" ht="30.1" customHeight="1">
      <c r="B164" s="327"/>
      <c r="C164" s="294"/>
      <c r="D164" s="239">
        <v>13.36</v>
      </c>
      <c r="E164" s="359" t="s">
        <v>320</v>
      </c>
      <c r="F164" s="360"/>
      <c r="G164" s="237" t="s">
        <v>285</v>
      </c>
      <c r="H164" s="238" t="s">
        <v>96</v>
      </c>
      <c r="I164" s="234">
        <f>+[115]CANT!$P$2684</f>
        <v>2</v>
      </c>
      <c r="J164" s="235">
        <f>+'[115]APU-13.36'!$K$52</f>
        <v>135647.92000000001</v>
      </c>
      <c r="K164" s="297">
        <f t="shared" si="13"/>
        <v>271295.84000000003</v>
      </c>
      <c r="L164" s="328"/>
    </row>
    <row r="165" spans="2:12" s="259" customFormat="1" ht="30.1" customHeight="1" thickBot="1">
      <c r="B165" s="327"/>
      <c r="C165" s="402" t="s">
        <v>13</v>
      </c>
      <c r="D165" s="403"/>
      <c r="E165" s="403"/>
      <c r="F165" s="403"/>
      <c r="G165" s="403"/>
      <c r="H165" s="403"/>
      <c r="I165" s="403"/>
      <c r="J165" s="404"/>
      <c r="K165" s="298">
        <f>SUM(K129:K164)</f>
        <v>58801025.390600003</v>
      </c>
      <c r="L165" s="328"/>
    </row>
    <row r="166" spans="2:12" s="259" customFormat="1" ht="30.1" customHeight="1" thickBot="1">
      <c r="B166" s="327"/>
      <c r="C166" s="405" t="s">
        <v>321</v>
      </c>
      <c r="D166" s="406"/>
      <c r="E166" s="406"/>
      <c r="F166" s="406"/>
      <c r="G166" s="406"/>
      <c r="H166" s="406"/>
      <c r="I166" s="406"/>
      <c r="J166" s="406"/>
      <c r="K166" s="407"/>
      <c r="L166" s="328"/>
    </row>
    <row r="167" spans="2:12" s="259" customFormat="1" ht="30.1" customHeight="1">
      <c r="B167" s="327"/>
      <c r="C167" s="294"/>
      <c r="D167" s="239">
        <v>14.01</v>
      </c>
      <c r="E167" s="357">
        <v>21.25</v>
      </c>
      <c r="F167" s="358"/>
      <c r="G167" s="243" t="s">
        <v>322</v>
      </c>
      <c r="H167" s="238" t="s">
        <v>96</v>
      </c>
      <c r="I167" s="250">
        <v>6</v>
      </c>
      <c r="J167" s="251">
        <v>145609</v>
      </c>
      <c r="K167" s="249">
        <f>I167*J167</f>
        <v>873654</v>
      </c>
      <c r="L167" s="328"/>
    </row>
    <row r="168" spans="2:12" s="259" customFormat="1" ht="81" customHeight="1">
      <c r="B168" s="327"/>
      <c r="C168" s="296"/>
      <c r="D168" s="239">
        <v>14.02</v>
      </c>
      <c r="E168" s="359" t="s">
        <v>332</v>
      </c>
      <c r="F168" s="360"/>
      <c r="G168" s="243" t="s">
        <v>323</v>
      </c>
      <c r="H168" s="238" t="s">
        <v>96</v>
      </c>
      <c r="I168" s="252">
        <v>1</v>
      </c>
      <c r="J168" s="253">
        <v>1463891.07</v>
      </c>
      <c r="K168" s="249">
        <f t="shared" ref="K168:K176" si="14">I168*J168</f>
        <v>1463891.07</v>
      </c>
      <c r="L168" s="328"/>
    </row>
    <row r="169" spans="2:12" s="259" customFormat="1" ht="30.1" customHeight="1">
      <c r="B169" s="327"/>
      <c r="C169" s="294"/>
      <c r="D169" s="239">
        <v>14.03</v>
      </c>
      <c r="E169" s="359">
        <v>21.28</v>
      </c>
      <c r="F169" s="360"/>
      <c r="G169" s="243" t="s">
        <v>324</v>
      </c>
      <c r="H169" s="238" t="s">
        <v>95</v>
      </c>
      <c r="I169" s="252">
        <v>155</v>
      </c>
      <c r="J169" s="253">
        <v>7517</v>
      </c>
      <c r="K169" s="249">
        <f t="shared" si="14"/>
        <v>1165135</v>
      </c>
      <c r="L169" s="328"/>
    </row>
    <row r="170" spans="2:12" s="259" customFormat="1" ht="30.1" customHeight="1">
      <c r="B170" s="327"/>
      <c r="C170" s="294"/>
      <c r="D170" s="239">
        <v>14.04</v>
      </c>
      <c r="E170" s="359" t="s">
        <v>333</v>
      </c>
      <c r="F170" s="360"/>
      <c r="G170" s="243" t="s">
        <v>325</v>
      </c>
      <c r="H170" s="238" t="s">
        <v>96</v>
      </c>
      <c r="I170" s="252">
        <v>10</v>
      </c>
      <c r="J170" s="253">
        <v>25331.72</v>
      </c>
      <c r="K170" s="249">
        <f t="shared" si="14"/>
        <v>253317.2</v>
      </c>
      <c r="L170" s="328"/>
    </row>
    <row r="171" spans="2:12" s="259" customFormat="1" ht="30.1" customHeight="1">
      <c r="B171" s="327"/>
      <c r="C171" s="294"/>
      <c r="D171" s="239">
        <v>14.05</v>
      </c>
      <c r="E171" s="359">
        <v>21.24</v>
      </c>
      <c r="F171" s="360"/>
      <c r="G171" s="243" t="s">
        <v>326</v>
      </c>
      <c r="H171" s="238" t="s">
        <v>96</v>
      </c>
      <c r="I171" s="252">
        <v>10</v>
      </c>
      <c r="J171" s="253">
        <v>535819</v>
      </c>
      <c r="K171" s="249">
        <f t="shared" si="14"/>
        <v>5358190</v>
      </c>
      <c r="L171" s="328"/>
    </row>
    <row r="172" spans="2:12" s="259" customFormat="1" ht="30.1" customHeight="1">
      <c r="B172" s="327"/>
      <c r="C172" s="294"/>
      <c r="D172" s="239">
        <v>14.06</v>
      </c>
      <c r="E172" s="359" t="s">
        <v>334</v>
      </c>
      <c r="F172" s="360"/>
      <c r="G172" s="243" t="s">
        <v>327</v>
      </c>
      <c r="H172" s="238" t="s">
        <v>96</v>
      </c>
      <c r="I172" s="252">
        <v>1</v>
      </c>
      <c r="J172" s="253">
        <v>2910627.9</v>
      </c>
      <c r="K172" s="249">
        <f t="shared" si="14"/>
        <v>2910627.9</v>
      </c>
      <c r="L172" s="328"/>
    </row>
    <row r="173" spans="2:12" s="259" customFormat="1" ht="30.1" customHeight="1">
      <c r="B173" s="327"/>
      <c r="C173" s="294"/>
      <c r="D173" s="239">
        <v>14.07</v>
      </c>
      <c r="E173" s="359" t="s">
        <v>335</v>
      </c>
      <c r="F173" s="360"/>
      <c r="G173" s="237" t="s">
        <v>328</v>
      </c>
      <c r="H173" s="238" t="s">
        <v>96</v>
      </c>
      <c r="I173" s="252">
        <v>10</v>
      </c>
      <c r="J173" s="253">
        <v>25793.919999999998</v>
      </c>
      <c r="K173" s="249">
        <f t="shared" si="14"/>
        <v>257939.19999999998</v>
      </c>
      <c r="L173" s="328"/>
    </row>
    <row r="174" spans="2:12" s="259" customFormat="1" ht="30.1" customHeight="1">
      <c r="B174" s="327"/>
      <c r="C174" s="294"/>
      <c r="D174" s="239">
        <v>14.08</v>
      </c>
      <c r="E174" s="359" t="s">
        <v>336</v>
      </c>
      <c r="F174" s="360"/>
      <c r="G174" s="237" t="s">
        <v>329</v>
      </c>
      <c r="H174" s="238" t="s">
        <v>96</v>
      </c>
      <c r="I174" s="252">
        <v>2</v>
      </c>
      <c r="J174" s="253">
        <v>517455.82</v>
      </c>
      <c r="K174" s="249">
        <f t="shared" si="14"/>
        <v>1034911.64</v>
      </c>
      <c r="L174" s="328"/>
    </row>
    <row r="175" spans="2:12" s="259" customFormat="1" ht="30.1" customHeight="1">
      <c r="B175" s="327"/>
      <c r="C175" s="294"/>
      <c r="D175" s="239">
        <v>14.09</v>
      </c>
      <c r="E175" s="359" t="s">
        <v>337</v>
      </c>
      <c r="F175" s="360"/>
      <c r="G175" s="237" t="s">
        <v>330</v>
      </c>
      <c r="H175" s="238" t="s">
        <v>95</v>
      </c>
      <c r="I175" s="252">
        <v>155</v>
      </c>
      <c r="J175" s="253">
        <v>4339.3999999999996</v>
      </c>
      <c r="K175" s="249">
        <f t="shared" si="14"/>
        <v>672607</v>
      </c>
      <c r="L175" s="328"/>
    </row>
    <row r="176" spans="2:12" s="259" customFormat="1" ht="30.1" customHeight="1">
      <c r="B176" s="327"/>
      <c r="C176" s="294"/>
      <c r="D176" s="239">
        <v>14.1</v>
      </c>
      <c r="E176" s="359" t="s">
        <v>338</v>
      </c>
      <c r="F176" s="360"/>
      <c r="G176" s="237" t="s">
        <v>331</v>
      </c>
      <c r="H176" s="238" t="s">
        <v>96</v>
      </c>
      <c r="I176" s="252">
        <v>2</v>
      </c>
      <c r="J176" s="253">
        <v>125803.28</v>
      </c>
      <c r="K176" s="249">
        <f t="shared" si="14"/>
        <v>251606.56</v>
      </c>
      <c r="L176" s="328"/>
    </row>
    <row r="177" spans="2:13" s="259" customFormat="1" ht="30.1" customHeight="1" thickBot="1">
      <c r="B177" s="327"/>
      <c r="C177" s="402" t="s">
        <v>13</v>
      </c>
      <c r="D177" s="403"/>
      <c r="E177" s="403"/>
      <c r="F177" s="403"/>
      <c r="G177" s="403"/>
      <c r="H177" s="403"/>
      <c r="I177" s="403"/>
      <c r="J177" s="404"/>
      <c r="K177" s="254">
        <f>SUM(K167:K176)</f>
        <v>14241879.57</v>
      </c>
      <c r="L177" s="328"/>
    </row>
    <row r="178" spans="2:13" s="259" customFormat="1" ht="30.1" customHeight="1" thickBot="1">
      <c r="B178" s="327"/>
      <c r="C178" s="405" t="s">
        <v>339</v>
      </c>
      <c r="D178" s="406"/>
      <c r="E178" s="406"/>
      <c r="F178" s="406"/>
      <c r="G178" s="406"/>
      <c r="H178" s="406"/>
      <c r="I178" s="406"/>
      <c r="J178" s="406"/>
      <c r="K178" s="407"/>
      <c r="L178" s="328"/>
    </row>
    <row r="179" spans="2:13" s="259" customFormat="1" ht="30.1" customHeight="1">
      <c r="B179" s="327"/>
      <c r="C179" s="294"/>
      <c r="D179" s="294"/>
      <c r="E179" s="294"/>
      <c r="F179" s="294"/>
      <c r="G179" s="237" t="s">
        <v>340</v>
      </c>
      <c r="H179" s="238" t="s">
        <v>97</v>
      </c>
      <c r="I179" s="234">
        <f>+[115]CANT!$P$2835</f>
        <v>234.09</v>
      </c>
      <c r="J179" s="235">
        <f>+'[115]APU 15'!$H$44</f>
        <v>3200</v>
      </c>
      <c r="K179" s="255">
        <f>I179*J179</f>
        <v>749088</v>
      </c>
      <c r="L179" s="328"/>
    </row>
    <row r="180" spans="2:13" s="259" customFormat="1" ht="30.1" customHeight="1">
      <c r="B180" s="327"/>
      <c r="C180" s="296"/>
      <c r="D180" s="296"/>
      <c r="E180" s="296"/>
      <c r="F180" s="296"/>
      <c r="G180" s="237" t="s">
        <v>341</v>
      </c>
      <c r="H180" s="238" t="s">
        <v>96</v>
      </c>
      <c r="I180" s="234">
        <f>+[115]CANT!$P$2852</f>
        <v>1</v>
      </c>
      <c r="J180" s="235">
        <f>+'[115]APU 15'!$H$93</f>
        <v>106030</v>
      </c>
      <c r="K180" s="255">
        <f t="shared" ref="K180:K182" si="15">I180*J180</f>
        <v>106030</v>
      </c>
      <c r="L180" s="328"/>
    </row>
    <row r="181" spans="2:13" s="259" customFormat="1" ht="30.1" customHeight="1">
      <c r="B181" s="327"/>
      <c r="C181" s="296"/>
      <c r="D181" s="296"/>
      <c r="E181" s="296"/>
      <c r="F181" s="296"/>
      <c r="G181" s="237" t="s">
        <v>342</v>
      </c>
      <c r="H181" s="238" t="s">
        <v>96</v>
      </c>
      <c r="I181" s="234">
        <f>+[115]CANT!$P$2869</f>
        <v>1</v>
      </c>
      <c r="J181" s="235">
        <f>+'[115]APU 15'!$H$142</f>
        <v>464660</v>
      </c>
      <c r="K181" s="255">
        <f t="shared" si="15"/>
        <v>464660</v>
      </c>
      <c r="L181" s="328"/>
    </row>
    <row r="182" spans="2:13" s="259" customFormat="1" ht="30.1" customHeight="1">
      <c r="B182" s="327"/>
      <c r="C182" s="296"/>
      <c r="D182" s="296"/>
      <c r="E182" s="296"/>
      <c r="F182" s="296"/>
      <c r="G182" s="237" t="s">
        <v>343</v>
      </c>
      <c r="H182" s="238" t="s">
        <v>97</v>
      </c>
      <c r="I182" s="234">
        <f>+[115]CANT!$P$2886</f>
        <v>38</v>
      </c>
      <c r="J182" s="235">
        <f>+'[115]APU 15'!$H$191</f>
        <v>39930</v>
      </c>
      <c r="K182" s="255">
        <f t="shared" si="15"/>
        <v>1517340</v>
      </c>
      <c r="L182" s="328"/>
    </row>
    <row r="183" spans="2:13" s="259" customFormat="1" ht="30.1" customHeight="1" thickBot="1">
      <c r="B183" s="327"/>
      <c r="C183" s="413" t="s">
        <v>13</v>
      </c>
      <c r="D183" s="413"/>
      <c r="E183" s="413"/>
      <c r="F183" s="413"/>
      <c r="G183" s="413"/>
      <c r="H183" s="413"/>
      <c r="I183" s="413"/>
      <c r="J183" s="413"/>
      <c r="K183" s="299">
        <f>SUM(K179:K182)</f>
        <v>2837118</v>
      </c>
      <c r="L183" s="328"/>
    </row>
    <row r="184" spans="2:13" s="259" customFormat="1" ht="30.1" customHeight="1" thickBot="1">
      <c r="B184" s="327"/>
      <c r="C184" s="414" t="s">
        <v>345</v>
      </c>
      <c r="D184" s="415"/>
      <c r="E184" s="415"/>
      <c r="F184" s="415"/>
      <c r="G184" s="415"/>
      <c r="H184" s="415"/>
      <c r="I184" s="415"/>
      <c r="J184" s="416"/>
      <c r="K184" s="256">
        <f>K14+K20+K28+K45+K51+K62+K74+K81+K95+K113+K121+K127+K165+K177+K183</f>
        <v>739453537.66487122</v>
      </c>
      <c r="L184" s="328"/>
      <c r="M184" s="316"/>
    </row>
    <row r="185" spans="2:13" s="259" customFormat="1" ht="30.1" customHeight="1" thickBot="1">
      <c r="B185" s="327"/>
      <c r="C185" s="410" t="s">
        <v>346</v>
      </c>
      <c r="D185" s="411"/>
      <c r="E185" s="411"/>
      <c r="F185" s="411"/>
      <c r="G185" s="411"/>
      <c r="H185" s="411"/>
      <c r="I185" s="411"/>
      <c r="J185" s="412"/>
      <c r="K185" s="314">
        <f>K184*0.33</f>
        <v>244019667.42940751</v>
      </c>
      <c r="L185" s="328"/>
      <c r="M185" s="316"/>
    </row>
    <row r="186" spans="2:13" s="259" customFormat="1" ht="30.1" customHeight="1" thickBot="1">
      <c r="B186" s="327"/>
      <c r="C186" s="410" t="s">
        <v>349</v>
      </c>
      <c r="D186" s="411"/>
      <c r="E186" s="411"/>
      <c r="F186" s="411"/>
      <c r="G186" s="411"/>
      <c r="H186" s="411"/>
      <c r="I186" s="411"/>
      <c r="J186" s="412"/>
      <c r="K186" s="341">
        <f>K184+K185</f>
        <v>983473205.09427869</v>
      </c>
      <c r="L186" s="328"/>
      <c r="M186" s="316"/>
    </row>
    <row r="187" spans="2:13" s="259" customFormat="1" ht="30.1" customHeight="1">
      <c r="B187" s="327"/>
      <c r="C187" s="329"/>
      <c r="D187" s="330"/>
      <c r="E187" s="330"/>
      <c r="F187" s="330"/>
      <c r="G187" s="307"/>
      <c r="H187" s="308"/>
      <c r="I187" s="306"/>
      <c r="J187" s="309"/>
      <c r="K187" s="306"/>
      <c r="L187" s="328"/>
      <c r="M187" s="316"/>
    </row>
    <row r="188" spans="2:13" s="259" customFormat="1" ht="30.1" customHeight="1">
      <c r="B188" s="327"/>
      <c r="C188" s="329"/>
      <c r="D188" s="330"/>
      <c r="E188" s="330"/>
      <c r="F188" s="330"/>
      <c r="G188" s="310"/>
      <c r="H188" s="308"/>
      <c r="I188" s="306"/>
      <c r="J188" s="309"/>
      <c r="K188" s="311"/>
      <c r="L188" s="328"/>
      <c r="M188" s="316"/>
    </row>
    <row r="189" spans="2:13" s="259" customFormat="1" ht="30.1" customHeight="1">
      <c r="B189" s="327"/>
      <c r="C189" s="329"/>
      <c r="D189" s="331"/>
      <c r="E189" s="329"/>
      <c r="F189" s="329"/>
      <c r="G189" s="307"/>
      <c r="H189" s="307"/>
      <c r="I189" s="307"/>
      <c r="J189" s="307"/>
      <c r="K189" s="306"/>
      <c r="L189" s="328"/>
      <c r="M189" s="316"/>
    </row>
    <row r="190" spans="2:13" s="259" customFormat="1">
      <c r="B190" s="327"/>
      <c r="C190" s="329"/>
      <c r="D190" s="331"/>
      <c r="E190" s="329"/>
      <c r="F190" s="329"/>
      <c r="G190" s="312"/>
      <c r="H190" s="308"/>
      <c r="I190" s="306"/>
      <c r="J190" s="313"/>
      <c r="K190" s="306"/>
      <c r="L190" s="328"/>
      <c r="M190" s="316"/>
    </row>
    <row r="191" spans="2:13" s="259" customFormat="1">
      <c r="B191" s="327"/>
      <c r="C191" s="329"/>
      <c r="D191" s="331"/>
      <c r="E191" s="329"/>
      <c r="F191" s="332"/>
      <c r="G191" s="312"/>
      <c r="H191" s="308"/>
      <c r="I191" s="306"/>
      <c r="J191" s="313"/>
      <c r="K191" s="311"/>
      <c r="L191" s="333"/>
      <c r="M191" s="316"/>
    </row>
    <row r="192" spans="2:13" s="259" customFormat="1" ht="46.55" customHeight="1">
      <c r="B192" s="327"/>
      <c r="C192" s="329"/>
      <c r="D192" s="331"/>
      <c r="E192" s="329"/>
      <c r="F192" s="329"/>
      <c r="G192" s="310"/>
      <c r="H192" s="308"/>
      <c r="I192" s="311"/>
      <c r="J192" s="309"/>
      <c r="K192" s="342"/>
      <c r="L192" s="334"/>
      <c r="M192" s="316"/>
    </row>
    <row r="193" spans="2:13" s="259" customFormat="1" ht="56.25" customHeight="1" thickBot="1">
      <c r="B193" s="327"/>
      <c r="C193" s="329"/>
      <c r="D193" s="331"/>
      <c r="E193" s="331"/>
      <c r="F193" s="331"/>
      <c r="G193" s="329"/>
      <c r="H193" s="329"/>
      <c r="I193" s="335"/>
      <c r="J193" s="336"/>
      <c r="K193" s="337"/>
      <c r="L193" s="334"/>
      <c r="M193" s="316"/>
    </row>
    <row r="194" spans="2:13" s="259" customFormat="1" ht="30.1" customHeight="1">
      <c r="B194" s="327"/>
      <c r="C194" s="300"/>
      <c r="D194" s="394"/>
      <c r="E194" s="394"/>
      <c r="F194" s="394"/>
      <c r="G194" s="394"/>
      <c r="H194" s="394"/>
      <c r="I194" s="394"/>
      <c r="J194" s="394"/>
      <c r="K194" s="395"/>
      <c r="L194" s="334"/>
      <c r="M194" s="316"/>
    </row>
    <row r="195" spans="2:13" s="259" customFormat="1" ht="58.6" customHeight="1">
      <c r="B195" s="327"/>
      <c r="C195" s="390" t="s">
        <v>347</v>
      </c>
      <c r="D195" s="391"/>
      <c r="E195" s="391"/>
      <c r="F195" s="391"/>
      <c r="G195" s="392"/>
      <c r="H195" s="393" t="s">
        <v>17</v>
      </c>
      <c r="I195" s="393"/>
      <c r="J195" s="393"/>
      <c r="K195" s="301" t="s">
        <v>18</v>
      </c>
      <c r="L195" s="328"/>
      <c r="M195" s="316"/>
    </row>
    <row r="196" spans="2:13" ht="57.1" customHeight="1">
      <c r="B196" s="317"/>
      <c r="C196" s="368" t="s">
        <v>348</v>
      </c>
      <c r="D196" s="369"/>
      <c r="E196" s="369"/>
      <c r="F196" s="369"/>
      <c r="G196" s="369"/>
      <c r="H196" s="354" t="s">
        <v>19</v>
      </c>
      <c r="I196" s="354"/>
      <c r="J196" s="302" t="s">
        <v>20</v>
      </c>
      <c r="K196" s="343">
        <v>0.25</v>
      </c>
      <c r="L196" s="323"/>
      <c r="M196" s="318"/>
    </row>
    <row r="197" spans="2:13" ht="39.75" customHeight="1">
      <c r="B197" s="317"/>
      <c r="C197" s="317"/>
      <c r="D197" s="318"/>
      <c r="E197" s="318"/>
      <c r="F197" s="318"/>
      <c r="G197" s="318"/>
      <c r="H197" s="351" t="s">
        <v>21</v>
      </c>
      <c r="I197" s="352"/>
      <c r="J197" s="302" t="s">
        <v>22</v>
      </c>
      <c r="K197" s="343">
        <v>0.03</v>
      </c>
      <c r="L197" s="323"/>
      <c r="M197" s="318"/>
    </row>
    <row r="198" spans="2:13" ht="31.6" customHeight="1">
      <c r="B198" s="327"/>
      <c r="C198" s="303"/>
      <c r="D198" s="316"/>
      <c r="E198" s="315"/>
      <c r="F198" s="315"/>
      <c r="G198" s="315"/>
      <c r="H198" s="353" t="s">
        <v>23</v>
      </c>
      <c r="I198" s="354"/>
      <c r="J198" s="302" t="s">
        <v>24</v>
      </c>
      <c r="K198" s="343">
        <v>0.05</v>
      </c>
      <c r="L198" s="323"/>
      <c r="M198" s="318"/>
    </row>
    <row r="199" spans="2:13" ht="36" customHeight="1" thickBot="1">
      <c r="B199" s="317"/>
      <c r="C199" s="304"/>
      <c r="D199" s="305"/>
      <c r="E199" s="305"/>
      <c r="F199" s="305"/>
      <c r="G199" s="305"/>
      <c r="H199" s="355" t="s">
        <v>25</v>
      </c>
      <c r="I199" s="355"/>
      <c r="J199" s="319" t="s">
        <v>26</v>
      </c>
      <c r="K199" s="320">
        <v>0.33</v>
      </c>
      <c r="L199" s="323"/>
      <c r="M199" s="318"/>
    </row>
    <row r="200" spans="2:13">
      <c r="B200" s="317"/>
      <c r="C200" s="315"/>
      <c r="D200" s="315"/>
      <c r="E200" s="315"/>
      <c r="F200" s="315"/>
      <c r="G200" s="315"/>
      <c r="H200" s="350"/>
      <c r="I200" s="350"/>
      <c r="J200" s="350"/>
      <c r="K200" s="350"/>
      <c r="L200" s="323"/>
    </row>
    <row r="201" spans="2:13" ht="16.3" thickBot="1">
      <c r="B201" s="338"/>
      <c r="C201" s="272"/>
      <c r="D201" s="272"/>
      <c r="E201" s="273"/>
      <c r="F201" s="272"/>
      <c r="G201" s="339"/>
      <c r="H201" s="272"/>
      <c r="I201" s="272"/>
      <c r="J201" s="272"/>
      <c r="K201" s="272"/>
      <c r="L201" s="340"/>
    </row>
  </sheetData>
  <mergeCells count="190">
    <mergeCell ref="C186:J186"/>
    <mergeCell ref="C178:K178"/>
    <mergeCell ref="C183:J183"/>
    <mergeCell ref="C184:J184"/>
    <mergeCell ref="C185:J185"/>
    <mergeCell ref="C177:J177"/>
    <mergeCell ref="E167:F167"/>
    <mergeCell ref="E168:F168"/>
    <mergeCell ref="E169:F169"/>
    <mergeCell ref="E170:F170"/>
    <mergeCell ref="E171:F171"/>
    <mergeCell ref="E172:F172"/>
    <mergeCell ref="E173:F173"/>
    <mergeCell ref="E174:F174"/>
    <mergeCell ref="E175:F175"/>
    <mergeCell ref="E176:F176"/>
    <mergeCell ref="E161:F161"/>
    <mergeCell ref="E162:F162"/>
    <mergeCell ref="E163:F163"/>
    <mergeCell ref="E164:F164"/>
    <mergeCell ref="C166:K166"/>
    <mergeCell ref="E156:F156"/>
    <mergeCell ref="E157:F157"/>
    <mergeCell ref="E158:F158"/>
    <mergeCell ref="E159:F159"/>
    <mergeCell ref="E160:F160"/>
    <mergeCell ref="E140:F140"/>
    <mergeCell ref="E151:F151"/>
    <mergeCell ref="E152:F152"/>
    <mergeCell ref="E153:F153"/>
    <mergeCell ref="E154:F154"/>
    <mergeCell ref="E155:F155"/>
    <mergeCell ref="E146:F146"/>
    <mergeCell ref="E147:F147"/>
    <mergeCell ref="E148:F148"/>
    <mergeCell ref="E149:F149"/>
    <mergeCell ref="E150:F150"/>
    <mergeCell ref="C122:K122"/>
    <mergeCell ref="C127:J127"/>
    <mergeCell ref="C128:K128"/>
    <mergeCell ref="C165:J165"/>
    <mergeCell ref="E123:F123"/>
    <mergeCell ref="E124:F124"/>
    <mergeCell ref="E125:F125"/>
    <mergeCell ref="E126:F126"/>
    <mergeCell ref="E129:F129"/>
    <mergeCell ref="E130:F130"/>
    <mergeCell ref="E131:F131"/>
    <mergeCell ref="E132:F132"/>
    <mergeCell ref="E133:F133"/>
    <mergeCell ref="E134:F134"/>
    <mergeCell ref="E135:F135"/>
    <mergeCell ref="E141:F141"/>
    <mergeCell ref="E142:F142"/>
    <mergeCell ref="E143:F143"/>
    <mergeCell ref="E144:F144"/>
    <mergeCell ref="E145:F145"/>
    <mergeCell ref="E136:F136"/>
    <mergeCell ref="E137:F137"/>
    <mergeCell ref="E138:F138"/>
    <mergeCell ref="E139:F139"/>
    <mergeCell ref="E111:F111"/>
    <mergeCell ref="E112:F112"/>
    <mergeCell ref="C113:J113"/>
    <mergeCell ref="C114:K114"/>
    <mergeCell ref="C121:J121"/>
    <mergeCell ref="E115:F115"/>
    <mergeCell ref="E116:F116"/>
    <mergeCell ref="E117:F117"/>
    <mergeCell ref="E118:F118"/>
    <mergeCell ref="E119:F119"/>
    <mergeCell ref="E120:F120"/>
    <mergeCell ref="E106:F106"/>
    <mergeCell ref="E107:F107"/>
    <mergeCell ref="E108:F108"/>
    <mergeCell ref="E109:F109"/>
    <mergeCell ref="E110:F110"/>
    <mergeCell ref="E101:F101"/>
    <mergeCell ref="E102:F102"/>
    <mergeCell ref="E103:F103"/>
    <mergeCell ref="E104:F104"/>
    <mergeCell ref="E105:F105"/>
    <mergeCell ref="C96:K96"/>
    <mergeCell ref="E97:F97"/>
    <mergeCell ref="E98:F98"/>
    <mergeCell ref="E99:F99"/>
    <mergeCell ref="E100:F100"/>
    <mergeCell ref="C82:K82"/>
    <mergeCell ref="C95:J95"/>
    <mergeCell ref="E83:F83"/>
    <mergeCell ref="E84:F84"/>
    <mergeCell ref="E85:F85"/>
    <mergeCell ref="E86:F86"/>
    <mergeCell ref="E87:F87"/>
    <mergeCell ref="E88:F88"/>
    <mergeCell ref="E89:F89"/>
    <mergeCell ref="E90:F90"/>
    <mergeCell ref="E91:F91"/>
    <mergeCell ref="E92:F92"/>
    <mergeCell ref="E93:F93"/>
    <mergeCell ref="E94:F94"/>
    <mergeCell ref="E72:F72"/>
    <mergeCell ref="E73:F73"/>
    <mergeCell ref="C74:J74"/>
    <mergeCell ref="C75:K75"/>
    <mergeCell ref="C81:J81"/>
    <mergeCell ref="E76:F76"/>
    <mergeCell ref="E77:F77"/>
    <mergeCell ref="E78:F78"/>
    <mergeCell ref="E79:F79"/>
    <mergeCell ref="E80:F80"/>
    <mergeCell ref="E67:F67"/>
    <mergeCell ref="E68:F68"/>
    <mergeCell ref="E69:F69"/>
    <mergeCell ref="E70:F70"/>
    <mergeCell ref="E71:F71"/>
    <mergeCell ref="E61:F61"/>
    <mergeCell ref="C63:K63"/>
    <mergeCell ref="E64:F64"/>
    <mergeCell ref="E65:F65"/>
    <mergeCell ref="E66:F66"/>
    <mergeCell ref="C46:K46"/>
    <mergeCell ref="E47:F47"/>
    <mergeCell ref="E48:F48"/>
    <mergeCell ref="E49:F49"/>
    <mergeCell ref="E50:F50"/>
    <mergeCell ref="C52:K52"/>
    <mergeCell ref="E53:F53"/>
    <mergeCell ref="E54:F54"/>
    <mergeCell ref="E55:F55"/>
    <mergeCell ref="E44:F44"/>
    <mergeCell ref="C29:K29"/>
    <mergeCell ref="E37:F37"/>
    <mergeCell ref="E38:F38"/>
    <mergeCell ref="E39:F39"/>
    <mergeCell ref="E40:F40"/>
    <mergeCell ref="E41:F41"/>
    <mergeCell ref="E32:F32"/>
    <mergeCell ref="E33:F33"/>
    <mergeCell ref="E34:F34"/>
    <mergeCell ref="E35:F35"/>
    <mergeCell ref="E36:F36"/>
    <mergeCell ref="C1:K1"/>
    <mergeCell ref="C196:G196"/>
    <mergeCell ref="C14:J14"/>
    <mergeCell ref="E10:F10"/>
    <mergeCell ref="E11:F11"/>
    <mergeCell ref="E12:F12"/>
    <mergeCell ref="E13:F13"/>
    <mergeCell ref="C9:K9"/>
    <mergeCell ref="C15:K15"/>
    <mergeCell ref="E16:F16"/>
    <mergeCell ref="E17:F17"/>
    <mergeCell ref="E18:F18"/>
    <mergeCell ref="C3:K4"/>
    <mergeCell ref="C5:K5"/>
    <mergeCell ref="C6:K6"/>
    <mergeCell ref="C195:G195"/>
    <mergeCell ref="H195:J195"/>
    <mergeCell ref="H196:I196"/>
    <mergeCell ref="D194:K194"/>
    <mergeCell ref="I7:I8"/>
    <mergeCell ref="J7:J8"/>
    <mergeCell ref="E25:F25"/>
    <mergeCell ref="E26:F26"/>
    <mergeCell ref="E27:F27"/>
    <mergeCell ref="K7:K8"/>
    <mergeCell ref="C7:C8"/>
    <mergeCell ref="D7:D8"/>
    <mergeCell ref="H200:K200"/>
    <mergeCell ref="H197:I197"/>
    <mergeCell ref="H198:I198"/>
    <mergeCell ref="H199:I199"/>
    <mergeCell ref="G7:G8"/>
    <mergeCell ref="H7:H8"/>
    <mergeCell ref="E7:F7"/>
    <mergeCell ref="E30:F30"/>
    <mergeCell ref="E31:F31"/>
    <mergeCell ref="E19:F19"/>
    <mergeCell ref="C21:K21"/>
    <mergeCell ref="E22:F22"/>
    <mergeCell ref="E23:F23"/>
    <mergeCell ref="E24:F24"/>
    <mergeCell ref="E56:F56"/>
    <mergeCell ref="E57:F57"/>
    <mergeCell ref="E58:F58"/>
    <mergeCell ref="E59:F59"/>
    <mergeCell ref="E60:F60"/>
    <mergeCell ref="E42:F42"/>
    <mergeCell ref="E43:F43"/>
  </mergeCells>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tabSelected="1" view="pageBreakPreview" topLeftCell="A17" zoomScale="87" zoomScaleNormal="100" zoomScaleSheetLayoutView="87" zoomScalePageLayoutView="91" workbookViewId="0">
      <selection activeCell="E56" sqref="E56"/>
    </sheetView>
  </sheetViews>
  <sheetFormatPr baseColWidth="10" defaultColWidth="11.375" defaultRowHeight="14.3"/>
  <cols>
    <col min="1" max="2" width="3.375" style="1" customWidth="1"/>
    <col min="3" max="3" width="7.625" style="1" customWidth="1"/>
    <col min="4" max="4" width="15.375" style="1" customWidth="1"/>
    <col min="5" max="5" width="16.125" style="2" customWidth="1"/>
    <col min="6" max="6" width="17.375" style="1" customWidth="1"/>
    <col min="7" max="7" width="73.375" style="1" customWidth="1"/>
    <col min="8" max="8" width="8.625" style="1" customWidth="1"/>
    <col min="9" max="9" width="18.625" style="1" customWidth="1"/>
    <col min="10" max="10" width="23.625" style="1" customWidth="1"/>
    <col min="11" max="11" width="30" style="1" customWidth="1"/>
    <col min="12" max="12" width="3.375" style="1" customWidth="1"/>
    <col min="13" max="13" width="2.625" style="1" customWidth="1"/>
    <col min="14" max="16384" width="11.375" style="1"/>
  </cols>
  <sheetData>
    <row r="1" spans="1:13" ht="16.3" thickBot="1">
      <c r="A1" s="5"/>
      <c r="B1" s="5"/>
      <c r="C1" s="5"/>
      <c r="D1" s="5"/>
      <c r="E1" s="6"/>
      <c r="F1" s="5"/>
      <c r="G1" s="5"/>
      <c r="H1" s="5"/>
      <c r="I1" s="5"/>
      <c r="J1" s="5"/>
      <c r="K1" s="5"/>
      <c r="L1" s="5"/>
      <c r="M1" s="5"/>
    </row>
    <row r="2" spans="1:13" ht="16.3" thickTop="1">
      <c r="A2" s="5"/>
      <c r="B2" s="7"/>
      <c r="C2" s="223"/>
      <c r="D2" s="223"/>
      <c r="E2" s="224"/>
      <c r="F2" s="223"/>
      <c r="G2" s="223"/>
      <c r="H2" s="223"/>
      <c r="I2" s="223"/>
      <c r="J2" s="223"/>
      <c r="K2" s="223"/>
      <c r="L2" s="8"/>
      <c r="M2" s="5"/>
    </row>
    <row r="3" spans="1:13" ht="26.35" customHeight="1">
      <c r="A3" s="5"/>
      <c r="B3" s="9"/>
      <c r="C3" s="417" t="s">
        <v>0</v>
      </c>
      <c r="D3" s="418"/>
      <c r="E3" s="418"/>
      <c r="F3" s="418"/>
      <c r="G3" s="5"/>
      <c r="H3" s="5"/>
      <c r="I3" s="5"/>
      <c r="J3" s="5"/>
      <c r="K3" s="5"/>
      <c r="L3" s="10"/>
      <c r="M3" s="5"/>
    </row>
    <row r="4" spans="1:13" ht="15.65">
      <c r="A4" s="5"/>
      <c r="B4" s="9"/>
      <c r="C4" s="201"/>
      <c r="D4" s="202" t="s">
        <v>1</v>
      </c>
      <c r="E4" s="201"/>
      <c r="F4" s="202"/>
      <c r="G4" s="5"/>
      <c r="H4" s="5"/>
      <c r="I4" s="5"/>
      <c r="J4" s="5"/>
      <c r="K4" s="5"/>
      <c r="L4" s="10"/>
      <c r="M4" s="5"/>
    </row>
    <row r="5" spans="1:13" ht="15.65">
      <c r="A5" s="5"/>
      <c r="B5" s="9"/>
      <c r="C5" s="421" t="s">
        <v>27</v>
      </c>
      <c r="D5" s="421"/>
      <c r="E5" s="421"/>
      <c r="F5" s="421"/>
      <c r="G5" s="421"/>
      <c r="H5" s="421"/>
      <c r="I5" s="421"/>
      <c r="J5" s="421"/>
      <c r="K5" s="421"/>
      <c r="L5" s="10"/>
      <c r="M5" s="5"/>
    </row>
    <row r="6" spans="1:13" ht="16.3" thickBot="1">
      <c r="A6" s="5"/>
      <c r="B6" s="9"/>
      <c r="C6" s="422" t="s">
        <v>28</v>
      </c>
      <c r="D6" s="422"/>
      <c r="E6" s="422"/>
      <c r="F6" s="422"/>
      <c r="G6" s="422"/>
      <c r="H6" s="422"/>
      <c r="I6" s="422"/>
      <c r="J6" s="422"/>
      <c r="K6" s="422"/>
      <c r="L6" s="10"/>
      <c r="M6" s="5"/>
    </row>
    <row r="7" spans="1:13" s="20" customFormat="1" ht="16.5" customHeight="1">
      <c r="A7" s="19"/>
      <c r="B7" s="215"/>
      <c r="C7" s="423" t="s">
        <v>29</v>
      </c>
      <c r="D7" s="424"/>
      <c r="E7" s="424"/>
      <c r="F7" s="424"/>
      <c r="G7" s="424"/>
      <c r="H7" s="424"/>
      <c r="I7" s="424"/>
      <c r="J7" s="424"/>
      <c r="K7" s="425"/>
      <c r="L7" s="21"/>
      <c r="M7" s="19"/>
    </row>
    <row r="8" spans="1:13" ht="74.25" customHeight="1">
      <c r="A8" s="5"/>
      <c r="B8" s="216"/>
      <c r="C8" s="426"/>
      <c r="D8" s="427"/>
      <c r="E8" s="427"/>
      <c r="F8" s="427"/>
      <c r="G8" s="427"/>
      <c r="H8" s="427"/>
      <c r="I8" s="427"/>
      <c r="J8" s="427"/>
      <c r="K8" s="428"/>
      <c r="L8" s="10"/>
      <c r="M8" s="5"/>
    </row>
    <row r="9" spans="1:13" ht="34.5" customHeight="1">
      <c r="A9" s="5"/>
      <c r="B9" s="216"/>
      <c r="C9" s="429" t="s">
        <v>30</v>
      </c>
      <c r="D9" s="430"/>
      <c r="E9" s="430"/>
      <c r="F9" s="430"/>
      <c r="G9" s="430"/>
      <c r="H9" s="430"/>
      <c r="I9" s="430"/>
      <c r="J9" s="430"/>
      <c r="K9" s="431"/>
      <c r="L9" s="10"/>
      <c r="M9" s="5"/>
    </row>
    <row r="10" spans="1:13" ht="30.1" customHeight="1" thickBot="1">
      <c r="A10" s="5"/>
      <c r="B10" s="216"/>
      <c r="C10" s="432"/>
      <c r="D10" s="432"/>
      <c r="E10" s="432"/>
      <c r="F10" s="432"/>
      <c r="G10" s="432"/>
      <c r="H10" s="432"/>
      <c r="I10" s="432"/>
      <c r="J10" s="432"/>
      <c r="K10" s="433"/>
      <c r="L10" s="10"/>
      <c r="M10" s="5"/>
    </row>
    <row r="11" spans="1:13" ht="30.1" customHeight="1">
      <c r="A11" s="5"/>
      <c r="B11" s="9"/>
      <c r="C11" s="434" t="s">
        <v>3</v>
      </c>
      <c r="D11" s="436" t="s">
        <v>4</v>
      </c>
      <c r="E11" s="438" t="s">
        <v>5</v>
      </c>
      <c r="F11" s="438"/>
      <c r="G11" s="434" t="s">
        <v>6</v>
      </c>
      <c r="H11" s="436" t="s">
        <v>7</v>
      </c>
      <c r="I11" s="436" t="s">
        <v>8</v>
      </c>
      <c r="J11" s="439" t="s">
        <v>9</v>
      </c>
      <c r="K11" s="441" t="s">
        <v>10</v>
      </c>
      <c r="L11" s="10"/>
      <c r="M11" s="5"/>
    </row>
    <row r="12" spans="1:13" ht="30.1" customHeight="1" thickBot="1">
      <c r="A12" s="5"/>
      <c r="B12" s="9"/>
      <c r="C12" s="435"/>
      <c r="D12" s="437"/>
      <c r="E12" s="129" t="s">
        <v>11</v>
      </c>
      <c r="F12" s="129" t="s">
        <v>12</v>
      </c>
      <c r="G12" s="435"/>
      <c r="H12" s="437"/>
      <c r="I12" s="437"/>
      <c r="J12" s="440"/>
      <c r="K12" s="442"/>
      <c r="L12" s="10"/>
      <c r="M12" s="5"/>
    </row>
    <row r="13" spans="1:13" ht="30.1" customHeight="1" thickBot="1">
      <c r="A13" s="5"/>
      <c r="B13" s="9"/>
      <c r="C13" s="130"/>
      <c r="D13" s="131"/>
      <c r="E13" s="131"/>
      <c r="F13" s="131"/>
      <c r="G13" s="131"/>
      <c r="H13" s="131"/>
      <c r="I13" s="131"/>
      <c r="J13" s="131"/>
      <c r="K13" s="132"/>
      <c r="L13" s="10"/>
      <c r="M13" s="5"/>
    </row>
    <row r="14" spans="1:13" ht="30.1" customHeight="1">
      <c r="A14" s="5"/>
      <c r="B14" s="9"/>
      <c r="C14" s="133"/>
      <c r="D14" s="134"/>
      <c r="E14" s="134"/>
      <c r="F14" s="134"/>
      <c r="G14" s="135"/>
      <c r="H14" s="134"/>
      <c r="I14" s="136"/>
      <c r="J14" s="137"/>
      <c r="K14" s="138"/>
      <c r="L14" s="10"/>
      <c r="M14" s="5"/>
    </row>
    <row r="15" spans="1:13" ht="30.1" customHeight="1" thickBot="1">
      <c r="A15" s="5"/>
      <c r="B15" s="9"/>
      <c r="C15" s="139" t="s">
        <v>13</v>
      </c>
      <c r="D15" s="140"/>
      <c r="E15" s="140"/>
      <c r="F15" s="140"/>
      <c r="G15" s="141"/>
      <c r="H15" s="140"/>
      <c r="I15" s="136"/>
      <c r="J15" s="142"/>
      <c r="K15" s="143"/>
      <c r="L15" s="10"/>
      <c r="M15" s="5"/>
    </row>
    <row r="16" spans="1:13" ht="30.1" customHeight="1" thickBot="1">
      <c r="A16" s="5"/>
      <c r="B16" s="9"/>
      <c r="C16" s="130"/>
      <c r="D16" s="131"/>
      <c r="E16" s="131"/>
      <c r="F16" s="131"/>
      <c r="G16" s="131"/>
      <c r="H16" s="131"/>
      <c r="I16" s="131"/>
      <c r="J16" s="131"/>
      <c r="K16" s="132"/>
      <c r="L16" s="10"/>
      <c r="M16" s="5"/>
    </row>
    <row r="17" spans="1:13" ht="30.1" customHeight="1">
      <c r="A17" s="5"/>
      <c r="B17" s="9"/>
      <c r="C17" s="133"/>
      <c r="D17" s="134"/>
      <c r="E17" s="134"/>
      <c r="F17" s="134"/>
      <c r="G17" s="144"/>
      <c r="H17" s="134"/>
      <c r="I17" s="136"/>
      <c r="J17" s="137"/>
      <c r="K17" s="145"/>
      <c r="L17" s="10"/>
      <c r="M17" s="5"/>
    </row>
    <row r="18" spans="1:13" ht="30.1" customHeight="1">
      <c r="A18" s="5"/>
      <c r="B18" s="9"/>
      <c r="C18" s="133"/>
      <c r="D18" s="134"/>
      <c r="E18" s="134"/>
      <c r="F18" s="134"/>
      <c r="G18" s="144"/>
      <c r="H18" s="134"/>
      <c r="I18" s="136"/>
      <c r="J18" s="137"/>
      <c r="K18" s="145"/>
      <c r="L18" s="10"/>
      <c r="M18" s="5"/>
    </row>
    <row r="19" spans="1:13" s="5" customFormat="1" ht="30.1" customHeight="1">
      <c r="B19" s="9"/>
      <c r="C19" s="133"/>
      <c r="D19" s="146"/>
      <c r="E19" s="146"/>
      <c r="F19" s="146"/>
      <c r="G19" s="147"/>
      <c r="H19" s="146"/>
      <c r="I19" s="136"/>
      <c r="J19" s="137"/>
      <c r="K19" s="145"/>
      <c r="L19" s="10"/>
    </row>
    <row r="20" spans="1:13" ht="30.1" customHeight="1">
      <c r="B20" s="16"/>
      <c r="C20" s="133"/>
      <c r="D20" s="134"/>
      <c r="E20" s="134"/>
      <c r="F20" s="134"/>
      <c r="G20" s="144"/>
      <c r="H20" s="134"/>
      <c r="I20" s="136"/>
      <c r="J20" s="137"/>
      <c r="K20" s="145"/>
      <c r="L20" s="17"/>
    </row>
    <row r="21" spans="1:13" ht="30.1" customHeight="1" thickBot="1">
      <c r="A21" s="5"/>
      <c r="B21" s="9"/>
      <c r="C21" s="139" t="s">
        <v>13</v>
      </c>
      <c r="D21" s="148"/>
      <c r="E21" s="149"/>
      <c r="F21" s="148"/>
      <c r="G21" s="148"/>
      <c r="H21" s="148"/>
      <c r="I21" s="136"/>
      <c r="J21" s="148"/>
      <c r="K21" s="143"/>
      <c r="L21" s="10"/>
      <c r="M21" s="5"/>
    </row>
    <row r="22" spans="1:13" ht="30.1" customHeight="1" thickBot="1">
      <c r="A22" s="5"/>
      <c r="B22" s="9"/>
      <c r="C22" s="130"/>
      <c r="D22" s="131"/>
      <c r="E22" s="131"/>
      <c r="F22" s="131"/>
      <c r="G22" s="131"/>
      <c r="H22" s="131"/>
      <c r="I22" s="131"/>
      <c r="J22" s="131"/>
      <c r="K22" s="132"/>
      <c r="L22" s="10"/>
      <c r="M22" s="5"/>
    </row>
    <row r="23" spans="1:13" ht="30.1" customHeight="1">
      <c r="A23" s="5"/>
      <c r="B23" s="9"/>
      <c r="C23" s="133"/>
      <c r="D23" s="150"/>
      <c r="E23" s="150"/>
      <c r="F23" s="150"/>
      <c r="G23" s="151"/>
      <c r="H23" s="150"/>
      <c r="I23" s="136"/>
      <c r="J23" s="137"/>
      <c r="K23" s="145"/>
      <c r="L23" s="10"/>
      <c r="M23" s="5"/>
    </row>
    <row r="24" spans="1:13" ht="30.1" customHeight="1">
      <c r="A24" s="5"/>
      <c r="B24" s="9"/>
      <c r="C24" s="133"/>
      <c r="D24" s="152"/>
      <c r="E24" s="152"/>
      <c r="F24" s="152"/>
      <c r="G24" s="151"/>
      <c r="H24" s="150"/>
      <c r="I24" s="136"/>
      <c r="J24" s="137"/>
      <c r="K24" s="145"/>
      <c r="L24" s="10"/>
      <c r="M24" s="5"/>
    </row>
    <row r="25" spans="1:13" ht="30.1" customHeight="1">
      <c r="A25" s="5"/>
      <c r="B25" s="9"/>
      <c r="C25" s="133"/>
      <c r="D25" s="150"/>
      <c r="E25" s="150"/>
      <c r="F25" s="150"/>
      <c r="G25" s="151"/>
      <c r="H25" s="150"/>
      <c r="I25" s="136"/>
      <c r="J25" s="137"/>
      <c r="K25" s="145"/>
      <c r="L25" s="10"/>
      <c r="M25" s="5"/>
    </row>
    <row r="26" spans="1:13" s="5" customFormat="1" ht="30.1" customHeight="1">
      <c r="B26" s="9"/>
      <c r="C26" s="133"/>
      <c r="D26" s="146"/>
      <c r="E26" s="146"/>
      <c r="F26" s="146"/>
      <c r="G26" s="153"/>
      <c r="H26" s="146"/>
      <c r="I26" s="136"/>
      <c r="J26" s="137"/>
      <c r="K26" s="145"/>
      <c r="L26" s="10"/>
    </row>
    <row r="27" spans="1:13" ht="30.1" customHeight="1">
      <c r="A27" s="5"/>
      <c r="B27" s="9"/>
      <c r="C27" s="133"/>
      <c r="D27" s="150"/>
      <c r="E27" s="150"/>
      <c r="F27" s="150"/>
      <c r="G27" s="151"/>
      <c r="H27" s="150"/>
      <c r="I27" s="136"/>
      <c r="J27" s="154"/>
      <c r="K27" s="145"/>
      <c r="L27" s="10"/>
      <c r="M27" s="5"/>
    </row>
    <row r="28" spans="1:13" s="5" customFormat="1" ht="30.1" customHeight="1">
      <c r="B28" s="9"/>
      <c r="C28" s="155"/>
      <c r="D28" s="146"/>
      <c r="E28" s="146"/>
      <c r="F28" s="146"/>
      <c r="G28" s="153"/>
      <c r="H28" s="146"/>
      <c r="I28" s="136"/>
      <c r="J28" s="154"/>
      <c r="K28" s="145"/>
      <c r="L28" s="10"/>
    </row>
    <row r="29" spans="1:13" ht="30.1" customHeight="1">
      <c r="A29" s="5"/>
      <c r="B29" s="9"/>
      <c r="C29" s="133"/>
      <c r="D29" s="150"/>
      <c r="E29" s="134"/>
      <c r="F29" s="150"/>
      <c r="G29" s="151"/>
      <c r="H29" s="150"/>
      <c r="I29" s="136"/>
      <c r="J29" s="137"/>
      <c r="K29" s="145"/>
      <c r="L29" s="10"/>
      <c r="M29" s="5"/>
    </row>
    <row r="30" spans="1:13" ht="30.1" customHeight="1">
      <c r="A30" s="5"/>
      <c r="B30" s="9"/>
      <c r="C30" s="133"/>
      <c r="D30" s="150"/>
      <c r="E30" s="150"/>
      <c r="F30" s="150"/>
      <c r="G30" s="151"/>
      <c r="H30" s="156"/>
      <c r="I30" s="136"/>
      <c r="J30" s="137"/>
      <c r="K30" s="145"/>
      <c r="L30" s="10"/>
      <c r="M30" s="5"/>
    </row>
    <row r="31" spans="1:13" ht="30.1" customHeight="1" thickBot="1">
      <c r="A31" s="5"/>
      <c r="B31" s="9"/>
      <c r="C31" s="157" t="s">
        <v>13</v>
      </c>
      <c r="D31" s="158"/>
      <c r="E31" s="158"/>
      <c r="F31" s="158"/>
      <c r="G31" s="159"/>
      <c r="H31" s="158"/>
      <c r="I31" s="136"/>
      <c r="J31" s="160"/>
      <c r="K31" s="161"/>
      <c r="L31" s="10"/>
      <c r="M31" s="5"/>
    </row>
    <row r="32" spans="1:13" ht="30.1" customHeight="1" thickBot="1">
      <c r="A32" s="5"/>
      <c r="B32" s="9"/>
      <c r="C32" s="130"/>
      <c r="D32" s="131"/>
      <c r="E32" s="131"/>
      <c r="F32" s="131"/>
      <c r="G32" s="131"/>
      <c r="H32" s="131"/>
      <c r="I32" s="131"/>
      <c r="J32" s="131"/>
      <c r="K32" s="132"/>
      <c r="L32" s="10"/>
      <c r="M32" s="5"/>
    </row>
    <row r="33" spans="1:13" ht="30.1" customHeight="1">
      <c r="A33" s="5"/>
      <c r="B33" s="9"/>
      <c r="C33" s="133"/>
      <c r="D33" s="150"/>
      <c r="E33" s="150"/>
      <c r="F33" s="150"/>
      <c r="G33" s="151"/>
      <c r="H33" s="150"/>
      <c r="I33" s="136"/>
      <c r="J33" s="137"/>
      <c r="K33" s="145"/>
      <c r="L33" s="10"/>
      <c r="M33" s="5"/>
    </row>
    <row r="34" spans="1:13" ht="30.1" customHeight="1">
      <c r="A34" s="5"/>
      <c r="B34" s="9"/>
      <c r="C34" s="133"/>
      <c r="D34" s="150"/>
      <c r="E34" s="150"/>
      <c r="F34" s="150"/>
      <c r="G34" s="151"/>
      <c r="H34" s="150"/>
      <c r="I34" s="136"/>
      <c r="J34" s="137"/>
      <c r="K34" s="145"/>
      <c r="L34" s="10"/>
      <c r="M34" s="5"/>
    </row>
    <row r="35" spans="1:13" ht="30.1" customHeight="1">
      <c r="A35" s="5"/>
      <c r="B35" s="9"/>
      <c r="C35" s="162"/>
      <c r="D35" s="150"/>
      <c r="E35" s="150"/>
      <c r="F35" s="150"/>
      <c r="G35" s="151"/>
      <c r="H35" s="150"/>
      <c r="I35" s="136"/>
      <c r="J35" s="137"/>
      <c r="K35" s="145"/>
      <c r="L35" s="10"/>
      <c r="M35" s="5"/>
    </row>
    <row r="36" spans="1:13" ht="30.1" customHeight="1" thickBot="1">
      <c r="A36" s="5"/>
      <c r="B36" s="9"/>
      <c r="C36" s="139" t="s">
        <v>13</v>
      </c>
      <c r="D36" s="163"/>
      <c r="E36" s="163"/>
      <c r="F36" s="163"/>
      <c r="G36" s="164"/>
      <c r="H36" s="165"/>
      <c r="I36" s="136"/>
      <c r="J36" s="142"/>
      <c r="K36" s="143"/>
      <c r="L36" s="10"/>
      <c r="M36" s="5"/>
    </row>
    <row r="37" spans="1:13" ht="30.1" customHeight="1" thickBot="1">
      <c r="A37" s="5"/>
      <c r="B37" s="9"/>
      <c r="C37" s="130"/>
      <c r="D37" s="131"/>
      <c r="E37" s="131"/>
      <c r="F37" s="131"/>
      <c r="G37" s="131"/>
      <c r="H37" s="131"/>
      <c r="I37" s="131"/>
      <c r="J37" s="131"/>
      <c r="K37" s="132"/>
      <c r="L37" s="10"/>
      <c r="M37" s="5"/>
    </row>
    <row r="38" spans="1:13" ht="30.1" customHeight="1">
      <c r="A38" s="5"/>
      <c r="B38" s="9"/>
      <c r="C38" s="133"/>
      <c r="D38" s="150"/>
      <c r="E38" s="150"/>
      <c r="F38" s="150"/>
      <c r="G38" s="151"/>
      <c r="H38" s="150"/>
      <c r="I38" s="136"/>
      <c r="J38" s="137"/>
      <c r="K38" s="145"/>
      <c r="L38" s="10"/>
      <c r="M38" s="5"/>
    </row>
    <row r="39" spans="1:13" ht="30.1" customHeight="1" thickBot="1">
      <c r="A39" s="5"/>
      <c r="B39" s="9"/>
      <c r="C39" s="139" t="s">
        <v>13</v>
      </c>
      <c r="D39" s="163"/>
      <c r="E39" s="163"/>
      <c r="F39" s="163"/>
      <c r="G39" s="166"/>
      <c r="H39" s="165"/>
      <c r="I39" s="136"/>
      <c r="J39" s="142"/>
      <c r="K39" s="143"/>
      <c r="L39" s="10"/>
      <c r="M39" s="5"/>
    </row>
    <row r="40" spans="1:13" s="3" customFormat="1" ht="30.1" customHeight="1" thickBot="1">
      <c r="A40" s="11"/>
      <c r="B40" s="12"/>
      <c r="C40" s="443" t="s">
        <v>14</v>
      </c>
      <c r="D40" s="444"/>
      <c r="E40" s="444"/>
      <c r="F40" s="444"/>
      <c r="G40" s="444"/>
      <c r="H40" s="444"/>
      <c r="I40" s="444"/>
      <c r="J40" s="445"/>
      <c r="K40" s="167"/>
      <c r="L40" s="13"/>
      <c r="M40" s="11"/>
    </row>
    <row r="41" spans="1:13" s="3" customFormat="1" ht="16.3" thickBot="1">
      <c r="A41" s="11"/>
      <c r="B41" s="12"/>
      <c r="C41" s="168"/>
      <c r="D41" s="168"/>
      <c r="E41" s="168"/>
      <c r="F41" s="168"/>
      <c r="G41" s="168"/>
      <c r="H41" s="168"/>
      <c r="I41" s="168"/>
      <c r="J41" s="168"/>
      <c r="K41" s="169"/>
      <c r="L41" s="13"/>
      <c r="M41" s="11"/>
    </row>
    <row r="42" spans="1:13" s="3" customFormat="1" ht="30.1" customHeight="1">
      <c r="A42" s="11"/>
      <c r="B42" s="12"/>
      <c r="C42" s="170"/>
      <c r="D42" s="171"/>
      <c r="E42" s="170"/>
      <c r="F42" s="170"/>
      <c r="G42" s="446"/>
      <c r="H42" s="447"/>
      <c r="I42" s="448"/>
      <c r="J42" s="172"/>
      <c r="K42" s="173"/>
      <c r="L42" s="13"/>
      <c r="M42" s="11"/>
    </row>
    <row r="43" spans="1:13" s="3" customFormat="1" ht="30.1" customHeight="1">
      <c r="A43" s="11"/>
      <c r="B43" s="12"/>
      <c r="C43" s="170"/>
      <c r="D43" s="171"/>
      <c r="E43" s="170"/>
      <c r="F43" s="170"/>
      <c r="G43" s="174"/>
      <c r="H43" s="175"/>
      <c r="I43" s="176"/>
      <c r="J43" s="177"/>
      <c r="K43" s="178"/>
      <c r="L43" s="13"/>
      <c r="M43" s="11"/>
    </row>
    <row r="44" spans="1:13" s="3" customFormat="1" ht="30.1" customHeight="1">
      <c r="A44" s="11"/>
      <c r="B44" s="12"/>
      <c r="C44" s="170"/>
      <c r="D44" s="179"/>
      <c r="E44" s="179"/>
      <c r="F44" s="179"/>
      <c r="G44" s="174"/>
      <c r="H44" s="180"/>
      <c r="I44" s="181"/>
      <c r="J44" s="182"/>
      <c r="K44" s="178"/>
      <c r="L44" s="13"/>
      <c r="M44" s="11"/>
    </row>
    <row r="45" spans="1:13" s="3" customFormat="1" ht="30.1" customHeight="1">
      <c r="A45" s="11"/>
      <c r="B45" s="12"/>
      <c r="C45" s="170"/>
      <c r="D45" s="179"/>
      <c r="E45" s="179"/>
      <c r="F45" s="179"/>
      <c r="G45" s="183" t="s">
        <v>15</v>
      </c>
      <c r="H45" s="180"/>
      <c r="I45" s="181"/>
      <c r="J45" s="182"/>
      <c r="K45" s="184"/>
      <c r="L45" s="13"/>
      <c r="M45" s="11"/>
    </row>
    <row r="46" spans="1:13" s="3" customFormat="1" ht="30.1" customHeight="1">
      <c r="A46" s="11"/>
      <c r="B46" s="12"/>
      <c r="C46" s="170"/>
      <c r="D46" s="171"/>
      <c r="E46" s="170"/>
      <c r="F46" s="170"/>
      <c r="G46" s="185"/>
      <c r="H46" s="180"/>
      <c r="I46" s="181"/>
      <c r="J46" s="186"/>
      <c r="K46" s="178"/>
      <c r="L46" s="13"/>
      <c r="M46" s="11"/>
    </row>
    <row r="47" spans="1:13" s="3" customFormat="1" ht="30.1" customHeight="1">
      <c r="A47" s="11"/>
      <c r="B47" s="12"/>
      <c r="C47" s="170"/>
      <c r="D47" s="171"/>
      <c r="E47" s="170"/>
      <c r="F47" s="170"/>
      <c r="G47" s="185"/>
      <c r="H47" s="180"/>
      <c r="I47" s="181"/>
      <c r="J47" s="186"/>
      <c r="K47" s="178"/>
      <c r="L47" s="13"/>
      <c r="M47" s="11"/>
    </row>
    <row r="48" spans="1:13" s="3" customFormat="1" ht="30.1" customHeight="1" thickBot="1">
      <c r="A48" s="11"/>
      <c r="B48" s="12"/>
      <c r="C48" s="170"/>
      <c r="D48" s="171"/>
      <c r="E48" s="170"/>
      <c r="F48" s="170"/>
      <c r="G48" s="198"/>
      <c r="H48" s="180"/>
      <c r="I48" s="181"/>
      <c r="J48" s="186"/>
      <c r="K48" s="184"/>
      <c r="L48" s="13"/>
      <c r="M48" s="11"/>
    </row>
    <row r="49" spans="1:13" s="3" customFormat="1" ht="30.1" customHeight="1" thickBot="1">
      <c r="A49" s="11"/>
      <c r="B49" s="12"/>
      <c r="C49" s="170"/>
      <c r="D49" s="171"/>
      <c r="E49" s="170"/>
      <c r="F49" s="170"/>
      <c r="G49" s="187" t="s">
        <v>16</v>
      </c>
      <c r="H49" s="188"/>
      <c r="I49" s="189"/>
      <c r="J49" s="190"/>
      <c r="K49" s="167"/>
      <c r="L49" s="13"/>
      <c r="M49" s="11"/>
    </row>
    <row r="50" spans="1:13" s="3" customFormat="1" ht="16.3" thickBot="1">
      <c r="A50" s="11"/>
      <c r="B50" s="12"/>
      <c r="C50" s="170"/>
      <c r="D50" s="171"/>
      <c r="E50" s="171"/>
      <c r="F50" s="171"/>
      <c r="G50" s="170"/>
      <c r="H50" s="170"/>
      <c r="I50" s="191"/>
      <c r="J50" s="192"/>
      <c r="K50" s="193"/>
      <c r="L50" s="13"/>
      <c r="M50" s="11"/>
    </row>
    <row r="51" spans="1:13" s="3" customFormat="1" ht="15.65">
      <c r="A51" s="11"/>
      <c r="B51" s="12"/>
      <c r="C51" s="194"/>
      <c r="D51" s="419"/>
      <c r="E51" s="419"/>
      <c r="F51" s="419"/>
      <c r="G51" s="419"/>
      <c r="H51" s="419"/>
      <c r="I51" s="419"/>
      <c r="J51" s="419"/>
      <c r="K51" s="420"/>
      <c r="L51" s="14"/>
      <c r="M51" s="11"/>
    </row>
    <row r="52" spans="1:13" s="3" customFormat="1" ht="46.55" customHeight="1">
      <c r="A52" s="11"/>
      <c r="B52" s="12"/>
      <c r="C52" s="449"/>
      <c r="D52" s="450"/>
      <c r="E52" s="450"/>
      <c r="F52" s="450"/>
      <c r="G52" s="450"/>
      <c r="H52" s="451" t="s">
        <v>6</v>
      </c>
      <c r="I52" s="451"/>
      <c r="J52" s="451"/>
      <c r="K52" s="195" t="s">
        <v>18</v>
      </c>
      <c r="L52" s="15"/>
      <c r="M52" s="11"/>
    </row>
    <row r="53" spans="1:13" s="3" customFormat="1" ht="32.299999999999997" customHeight="1">
      <c r="A53" s="11"/>
      <c r="B53" s="12"/>
      <c r="C53" s="452" t="s">
        <v>350</v>
      </c>
      <c r="D53" s="453"/>
      <c r="E53" s="453"/>
      <c r="F53" s="453"/>
      <c r="G53" s="453"/>
      <c r="H53" s="454" t="s">
        <v>19</v>
      </c>
      <c r="I53" s="454"/>
      <c r="J53" s="196" t="s">
        <v>20</v>
      </c>
      <c r="K53" s="197" t="s">
        <v>31</v>
      </c>
      <c r="L53" s="211"/>
      <c r="M53" s="11"/>
    </row>
    <row r="54" spans="1:13" s="3" customFormat="1" ht="30.1" customHeight="1">
      <c r="A54" s="11"/>
      <c r="B54" s="12"/>
      <c r="C54" s="452" t="s">
        <v>351</v>
      </c>
      <c r="D54" s="453"/>
      <c r="E54" s="453"/>
      <c r="F54" s="453"/>
      <c r="G54" s="453"/>
      <c r="H54" s="457" t="s">
        <v>21</v>
      </c>
      <c r="I54" s="458"/>
      <c r="J54" s="196" t="s">
        <v>22</v>
      </c>
      <c r="K54" s="197" t="s">
        <v>31</v>
      </c>
      <c r="L54" s="15"/>
      <c r="M54" s="11"/>
    </row>
    <row r="55" spans="1:13" s="4" customFormat="1" ht="58.6" customHeight="1">
      <c r="A55" s="11"/>
      <c r="B55" s="12"/>
      <c r="C55" s="205"/>
      <c r="D55" s="206"/>
      <c r="E55" s="206"/>
      <c r="F55" s="206"/>
      <c r="G55" s="207"/>
      <c r="H55" s="459" t="s">
        <v>23</v>
      </c>
      <c r="I55" s="454"/>
      <c r="J55" s="196" t="s">
        <v>24</v>
      </c>
      <c r="K55" s="197" t="s">
        <v>31</v>
      </c>
      <c r="L55" s="13"/>
      <c r="M55" s="11"/>
    </row>
    <row r="56" spans="1:13" ht="57.75" customHeight="1">
      <c r="A56" s="5"/>
      <c r="B56" s="9"/>
      <c r="C56" s="208"/>
      <c r="D56" s="209"/>
      <c r="E56" s="209"/>
      <c r="F56" s="209"/>
      <c r="G56" s="210"/>
      <c r="H56" s="454" t="s">
        <v>25</v>
      </c>
      <c r="I56" s="454"/>
      <c r="J56" s="196" t="s">
        <v>26</v>
      </c>
      <c r="K56" s="197" t="s">
        <v>31</v>
      </c>
      <c r="L56" s="10"/>
      <c r="M56" s="5"/>
    </row>
    <row r="57" spans="1:13" ht="16.3" thickBot="1">
      <c r="A57" s="5"/>
      <c r="B57" s="9"/>
      <c r="C57" s="208"/>
      <c r="D57" s="213"/>
      <c r="E57" s="213"/>
      <c r="F57" s="209"/>
      <c r="G57" s="214"/>
      <c r="H57" s="455"/>
      <c r="I57" s="455"/>
      <c r="J57" s="455"/>
      <c r="K57" s="456"/>
      <c r="L57" s="10"/>
      <c r="M57" s="5"/>
    </row>
    <row r="58" spans="1:13" ht="47.25" customHeight="1">
      <c r="A58" s="5"/>
      <c r="B58" s="9"/>
      <c r="C58" s="212"/>
      <c r="D58" s="199"/>
      <c r="E58" s="199"/>
      <c r="F58" s="212"/>
      <c r="G58" s="199"/>
      <c r="H58" s="212"/>
      <c r="I58" s="212"/>
      <c r="J58" s="212"/>
      <c r="K58" s="212"/>
      <c r="L58" s="10"/>
      <c r="M58" s="5"/>
    </row>
    <row r="59" spans="1:13" ht="47.25" customHeight="1">
      <c r="A59" s="5"/>
      <c r="B59" s="9"/>
      <c r="C59" s="199"/>
      <c r="D59" s="199"/>
      <c r="E59" s="199"/>
      <c r="F59" s="199"/>
      <c r="G59" s="200" t="s">
        <v>32</v>
      </c>
      <c r="H59" s="199"/>
      <c r="I59" s="199"/>
      <c r="J59" s="199"/>
      <c r="K59" s="199"/>
      <c r="L59" s="10"/>
      <c r="M59" s="5"/>
    </row>
    <row r="60" spans="1:13" ht="16.3" thickBot="1">
      <c r="A60" s="5"/>
      <c r="B60" s="225"/>
      <c r="C60" s="226"/>
      <c r="D60" s="226"/>
      <c r="E60" s="227"/>
      <c r="F60" s="226"/>
      <c r="G60" s="228"/>
      <c r="H60" s="226"/>
      <c r="I60" s="226"/>
      <c r="J60" s="226"/>
      <c r="K60" s="226"/>
      <c r="L60" s="229"/>
      <c r="M60" s="5"/>
    </row>
    <row r="61" spans="1:13" ht="16.3" thickTop="1">
      <c r="A61" s="5"/>
      <c r="B61" s="5"/>
      <c r="C61" s="5"/>
      <c r="D61" s="5"/>
      <c r="E61" s="6"/>
      <c r="F61" s="5"/>
      <c r="G61" s="5"/>
      <c r="H61" s="5"/>
      <c r="I61" s="5"/>
      <c r="J61" s="5"/>
      <c r="K61" s="5"/>
      <c r="L61" s="5"/>
      <c r="M61" s="5"/>
    </row>
    <row r="63" spans="1:13">
      <c r="H63" s="22"/>
    </row>
  </sheetData>
  <mergeCells count="26">
    <mergeCell ref="H57:K57"/>
    <mergeCell ref="C54:G54"/>
    <mergeCell ref="H54:I54"/>
    <mergeCell ref="H55:I55"/>
    <mergeCell ref="H56:I56"/>
    <mergeCell ref="G42:I42"/>
    <mergeCell ref="C52:G52"/>
    <mergeCell ref="H52:J52"/>
    <mergeCell ref="C53:G53"/>
    <mergeCell ref="H53:I53"/>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zoomScale="80" zoomScaleNormal="80" zoomScaleSheetLayoutView="80" workbookViewId="0">
      <selection activeCell="D12" sqref="D12:K13"/>
    </sheetView>
  </sheetViews>
  <sheetFormatPr baseColWidth="10" defaultColWidth="11.375" defaultRowHeight="14.95"/>
  <cols>
    <col min="1" max="2" width="3.375" style="18" customWidth="1"/>
    <col min="3" max="3" width="12.375" style="18" customWidth="1"/>
    <col min="4" max="4" width="18" style="18" customWidth="1"/>
    <col min="5" max="11" width="11.375" style="18"/>
    <col min="12" max="12" width="17.375" style="18" customWidth="1"/>
    <col min="13" max="14" width="11.375" style="18"/>
    <col min="15" max="15" width="20" style="18" customWidth="1"/>
    <col min="16" max="17" width="3.375" style="18" customWidth="1"/>
    <col min="18" max="16384" width="11.375" style="18"/>
  </cols>
  <sheetData>
    <row r="1" spans="2:16" ht="15.65" thickBot="1"/>
    <row r="2" spans="2:16" ht="15.65" thickTop="1">
      <c r="B2" s="23"/>
      <c r="C2" s="24"/>
      <c r="D2" s="24"/>
      <c r="E2" s="24"/>
      <c r="F2" s="24"/>
      <c r="G2" s="24"/>
      <c r="H2" s="24"/>
      <c r="I2" s="24"/>
      <c r="J2" s="24"/>
      <c r="K2" s="24"/>
      <c r="L2" s="24"/>
      <c r="M2" s="24"/>
      <c r="N2" s="24"/>
      <c r="O2" s="24"/>
      <c r="P2" s="230"/>
    </row>
    <row r="3" spans="2:16" ht="36.700000000000003" customHeight="1">
      <c r="B3" s="25"/>
      <c r="C3" s="460" t="s">
        <v>33</v>
      </c>
      <c r="D3" s="461"/>
      <c r="E3" s="461"/>
      <c r="F3" s="461"/>
      <c r="P3" s="26"/>
    </row>
    <row r="4" spans="2:16">
      <c r="B4" s="25"/>
      <c r="C4" s="203"/>
      <c r="D4" s="231" t="s">
        <v>34</v>
      </c>
      <c r="E4" s="203"/>
      <c r="F4" s="204"/>
      <c r="P4" s="26"/>
    </row>
    <row r="5" spans="2:16">
      <c r="B5" s="25"/>
      <c r="C5" s="127"/>
      <c r="D5" s="128"/>
      <c r="E5" s="127"/>
      <c r="F5" s="128"/>
      <c r="P5" s="26"/>
    </row>
    <row r="6" spans="2:16" ht="48.1" customHeight="1">
      <c r="B6" s="25"/>
      <c r="C6" s="462" t="s">
        <v>35</v>
      </c>
      <c r="D6" s="462"/>
      <c r="E6" s="462"/>
      <c r="F6" s="462"/>
      <c r="G6" s="462"/>
      <c r="H6" s="462"/>
      <c r="I6" s="462"/>
      <c r="J6" s="462"/>
      <c r="K6" s="462"/>
      <c r="L6" s="462"/>
      <c r="M6" s="462"/>
      <c r="N6" s="462"/>
      <c r="O6" s="462"/>
      <c r="P6" s="27"/>
    </row>
    <row r="7" spans="2:16" ht="15.65" thickBot="1">
      <c r="B7" s="25"/>
      <c r="C7" s="52"/>
      <c r="D7" s="52"/>
      <c r="E7" s="52"/>
      <c r="F7" s="52"/>
      <c r="G7" s="52"/>
      <c r="H7" s="52"/>
      <c r="I7" s="52"/>
      <c r="J7" s="52"/>
      <c r="K7" s="52"/>
      <c r="L7" s="52"/>
      <c r="M7" s="52"/>
      <c r="N7" s="52"/>
      <c r="O7" s="52"/>
      <c r="P7" s="26"/>
    </row>
    <row r="8" spans="2:16">
      <c r="B8" s="25"/>
      <c r="C8" s="508"/>
      <c r="D8" s="510"/>
      <c r="E8" s="511"/>
      <c r="F8" s="511"/>
      <c r="G8" s="511"/>
      <c r="H8" s="511"/>
      <c r="I8" s="511"/>
      <c r="J8" s="511"/>
      <c r="K8" s="512"/>
      <c r="L8" s="519"/>
      <c r="M8" s="520"/>
      <c r="N8" s="520"/>
      <c r="O8" s="521"/>
      <c r="P8" s="28"/>
    </row>
    <row r="9" spans="2:16">
      <c r="B9" s="25"/>
      <c r="C9" s="509"/>
      <c r="D9" s="465" t="s">
        <v>36</v>
      </c>
      <c r="E9" s="466"/>
      <c r="F9" s="466"/>
      <c r="G9" s="466"/>
      <c r="H9" s="466"/>
      <c r="I9" s="466"/>
      <c r="J9" s="466"/>
      <c r="K9" s="467"/>
      <c r="L9" s="522"/>
      <c r="M9" s="523"/>
      <c r="N9" s="523"/>
      <c r="O9" s="524"/>
      <c r="P9" s="28"/>
    </row>
    <row r="10" spans="2:16">
      <c r="B10" s="25"/>
      <c r="C10" s="509"/>
      <c r="D10" s="465"/>
      <c r="E10" s="466"/>
      <c r="F10" s="466"/>
      <c r="G10" s="466"/>
      <c r="H10" s="466"/>
      <c r="I10" s="466"/>
      <c r="J10" s="466"/>
      <c r="K10" s="467"/>
      <c r="L10" s="463" t="s">
        <v>37</v>
      </c>
      <c r="M10" s="525"/>
      <c r="N10" s="526"/>
      <c r="O10" s="527"/>
      <c r="P10" s="28"/>
    </row>
    <row r="11" spans="2:16">
      <c r="B11" s="25"/>
      <c r="C11" s="509"/>
      <c r="D11" s="465" t="s">
        <v>38</v>
      </c>
      <c r="E11" s="466"/>
      <c r="F11" s="466"/>
      <c r="G11" s="466"/>
      <c r="H11" s="466"/>
      <c r="I11" s="466"/>
      <c r="J11" s="466"/>
      <c r="K11" s="467"/>
      <c r="L11" s="513"/>
      <c r="M11" s="528"/>
      <c r="N11" s="529"/>
      <c r="O11" s="530"/>
      <c r="P11" s="29"/>
    </row>
    <row r="12" spans="2:16" ht="12.75" customHeight="1">
      <c r="B12" s="25"/>
      <c r="C12" s="509"/>
      <c r="D12" s="468"/>
      <c r="E12" s="469"/>
      <c r="F12" s="469"/>
      <c r="G12" s="469"/>
      <c r="H12" s="469"/>
      <c r="I12" s="469"/>
      <c r="J12" s="469"/>
      <c r="K12" s="470"/>
      <c r="L12" s="463" t="s">
        <v>39</v>
      </c>
      <c r="M12" s="463">
        <v>1</v>
      </c>
      <c r="N12" s="463" t="s">
        <v>40</v>
      </c>
      <c r="O12" s="517">
        <v>1</v>
      </c>
      <c r="P12" s="28"/>
    </row>
    <row r="13" spans="2:16">
      <c r="B13" s="25"/>
      <c r="C13" s="509"/>
      <c r="D13" s="468"/>
      <c r="E13" s="469"/>
      <c r="F13" s="469"/>
      <c r="G13" s="469"/>
      <c r="H13" s="469"/>
      <c r="I13" s="469"/>
      <c r="J13" s="469"/>
      <c r="K13" s="470"/>
      <c r="L13" s="464"/>
      <c r="M13" s="464"/>
      <c r="N13" s="464"/>
      <c r="O13" s="518"/>
      <c r="P13" s="28"/>
    </row>
    <row r="14" spans="2:16">
      <c r="B14" s="25"/>
      <c r="C14" s="509"/>
      <c r="D14" s="465" t="s">
        <v>41</v>
      </c>
      <c r="E14" s="466"/>
      <c r="F14" s="466"/>
      <c r="G14" s="466"/>
      <c r="H14" s="466"/>
      <c r="I14" s="466"/>
      <c r="J14" s="466"/>
      <c r="K14" s="467"/>
      <c r="L14" s="464"/>
      <c r="M14" s="464"/>
      <c r="N14" s="464"/>
      <c r="O14" s="518"/>
      <c r="P14" s="28"/>
    </row>
    <row r="15" spans="2:16" ht="15.65" thickBot="1">
      <c r="B15" s="25"/>
      <c r="C15" s="53"/>
      <c r="D15" s="54"/>
      <c r="E15" s="54"/>
      <c r="F15" s="54"/>
      <c r="G15" s="54"/>
      <c r="H15" s="54"/>
      <c r="I15" s="54"/>
      <c r="J15" s="54"/>
      <c r="K15" s="54"/>
      <c r="L15" s="54"/>
      <c r="M15" s="55"/>
      <c r="N15" s="55"/>
      <c r="O15" s="56"/>
      <c r="P15" s="30"/>
    </row>
    <row r="16" spans="2:16">
      <c r="B16" s="25"/>
      <c r="C16" s="57"/>
      <c r="D16" s="219"/>
      <c r="E16" s="219"/>
      <c r="F16" s="219"/>
      <c r="G16" s="219"/>
      <c r="H16" s="219"/>
      <c r="I16" s="219"/>
      <c r="J16" s="219"/>
      <c r="K16" s="219"/>
      <c r="L16" s="58" t="s">
        <v>42</v>
      </c>
      <c r="M16" s="59" t="s">
        <v>43</v>
      </c>
      <c r="N16" s="59" t="s">
        <v>44</v>
      </c>
      <c r="O16" s="60" t="s">
        <v>45</v>
      </c>
      <c r="P16" s="29"/>
    </row>
    <row r="17" spans="2:16">
      <c r="B17" s="25"/>
      <c r="C17" s="61"/>
      <c r="D17" s="217"/>
      <c r="E17" s="217"/>
      <c r="F17" s="217"/>
      <c r="G17" s="217"/>
      <c r="H17" s="217"/>
      <c r="I17" s="217"/>
      <c r="J17" s="217"/>
      <c r="K17" s="217"/>
      <c r="L17" s="62"/>
      <c r="M17" s="63"/>
      <c r="N17" s="63"/>
      <c r="O17" s="64"/>
      <c r="P17" s="31"/>
    </row>
    <row r="18" spans="2:16" ht="18" customHeight="1">
      <c r="B18" s="25"/>
      <c r="C18" s="551" t="s">
        <v>46</v>
      </c>
      <c r="D18" s="552"/>
      <c r="E18" s="552"/>
      <c r="F18" s="552"/>
      <c r="G18" s="217"/>
      <c r="H18" s="217"/>
      <c r="I18" s="217" t="s">
        <v>47</v>
      </c>
      <c r="J18" s="52"/>
      <c r="K18" s="217"/>
      <c r="L18" s="62"/>
      <c r="M18" s="52"/>
      <c r="N18" s="52"/>
      <c r="O18" s="65"/>
      <c r="P18" s="31"/>
    </row>
    <row r="19" spans="2:16">
      <c r="B19" s="25"/>
      <c r="C19" s="66"/>
      <c r="D19" s="67"/>
      <c r="E19" s="67"/>
      <c r="F19" s="67"/>
      <c r="G19" s="67"/>
      <c r="H19" s="67"/>
      <c r="I19" s="67"/>
      <c r="J19" s="67"/>
      <c r="K19" s="67"/>
      <c r="L19" s="67"/>
      <c r="M19" s="67"/>
      <c r="N19" s="67"/>
      <c r="O19" s="68"/>
      <c r="P19" s="32"/>
    </row>
    <row r="20" spans="2:16" ht="15.65" thickBot="1">
      <c r="B20" s="25"/>
      <c r="C20" s="69"/>
      <c r="D20" s="70"/>
      <c r="E20" s="70"/>
      <c r="F20" s="70"/>
      <c r="G20" s="70"/>
      <c r="H20" s="70"/>
      <c r="I20" s="70"/>
      <c r="J20" s="70"/>
      <c r="K20" s="70"/>
      <c r="L20" s="70"/>
      <c r="M20" s="70"/>
      <c r="N20" s="70"/>
      <c r="O20" s="71"/>
      <c r="P20" s="26"/>
    </row>
    <row r="21" spans="2:16" ht="15.65" thickBot="1">
      <c r="B21" s="25"/>
      <c r="C21" s="72"/>
      <c r="D21" s="73"/>
      <c r="E21" s="73"/>
      <c r="F21" s="73"/>
      <c r="G21" s="73"/>
      <c r="H21" s="73"/>
      <c r="I21" s="52"/>
      <c r="J21" s="52"/>
      <c r="K21" s="73"/>
      <c r="L21" s="73"/>
      <c r="M21" s="73"/>
      <c r="N21" s="73"/>
      <c r="O21" s="74"/>
      <c r="P21" s="26"/>
    </row>
    <row r="22" spans="2:16">
      <c r="B22" s="25"/>
      <c r="C22" s="478" t="s">
        <v>48</v>
      </c>
      <c r="D22" s="479"/>
      <c r="E22" s="479"/>
      <c r="F22" s="479"/>
      <c r="G22" s="479"/>
      <c r="H22" s="479"/>
      <c r="I22" s="479"/>
      <c r="J22" s="479"/>
      <c r="K22" s="479"/>
      <c r="L22" s="479"/>
      <c r="M22" s="479"/>
      <c r="N22" s="479"/>
      <c r="O22" s="480"/>
      <c r="P22" s="33"/>
    </row>
    <row r="23" spans="2:16" ht="15.65" thickBot="1">
      <c r="B23" s="25"/>
      <c r="C23" s="75"/>
      <c r="D23" s="52"/>
      <c r="E23" s="52"/>
      <c r="F23" s="52"/>
      <c r="G23" s="52"/>
      <c r="H23" s="52"/>
      <c r="I23" s="52"/>
      <c r="J23" s="52"/>
      <c r="K23" s="52"/>
      <c r="L23" s="52"/>
      <c r="M23" s="52"/>
      <c r="N23" s="52"/>
      <c r="O23" s="76"/>
      <c r="P23" s="26"/>
    </row>
    <row r="24" spans="2:16">
      <c r="B24" s="25"/>
      <c r="C24" s="77" t="s">
        <v>49</v>
      </c>
      <c r="D24" s="514" t="s">
        <v>6</v>
      </c>
      <c r="E24" s="515"/>
      <c r="F24" s="515"/>
      <c r="G24" s="515"/>
      <c r="H24" s="515"/>
      <c r="I24" s="515"/>
      <c r="J24" s="515"/>
      <c r="K24" s="515"/>
      <c r="L24" s="516"/>
      <c r="M24" s="476" t="s">
        <v>50</v>
      </c>
      <c r="N24" s="477"/>
      <c r="O24" s="77" t="s">
        <v>8</v>
      </c>
      <c r="P24" s="34"/>
    </row>
    <row r="25" spans="2:16" ht="15.65" thickBot="1">
      <c r="B25" s="25"/>
      <c r="C25" s="78"/>
      <c r="D25" s="494"/>
      <c r="E25" s="534"/>
      <c r="F25" s="534"/>
      <c r="G25" s="534"/>
      <c r="H25" s="534"/>
      <c r="I25" s="534"/>
      <c r="J25" s="534"/>
      <c r="K25" s="534"/>
      <c r="L25" s="495"/>
      <c r="M25" s="494"/>
      <c r="N25" s="495"/>
      <c r="O25" s="79"/>
      <c r="P25" s="35"/>
    </row>
    <row r="26" spans="2:16">
      <c r="B26" s="25"/>
      <c r="C26" s="499" t="s">
        <v>51</v>
      </c>
      <c r="D26" s="500"/>
      <c r="E26" s="500"/>
      <c r="F26" s="500"/>
      <c r="G26" s="500"/>
      <c r="H26" s="500"/>
      <c r="I26" s="500"/>
      <c r="J26" s="500"/>
      <c r="K26" s="500"/>
      <c r="L26" s="500"/>
      <c r="M26" s="500"/>
      <c r="N26" s="500"/>
      <c r="O26" s="501"/>
      <c r="P26" s="36"/>
    </row>
    <row r="27" spans="2:16">
      <c r="B27" s="25"/>
      <c r="C27" s="502"/>
      <c r="D27" s="503"/>
      <c r="E27" s="503"/>
      <c r="F27" s="503"/>
      <c r="G27" s="503"/>
      <c r="H27" s="503"/>
      <c r="I27" s="503"/>
      <c r="J27" s="503"/>
      <c r="K27" s="503"/>
      <c r="L27" s="503"/>
      <c r="M27" s="503"/>
      <c r="N27" s="503"/>
      <c r="O27" s="504"/>
      <c r="P27" s="36"/>
    </row>
    <row r="28" spans="2:16" ht="15.65" thickBot="1">
      <c r="B28" s="25"/>
      <c r="C28" s="505"/>
      <c r="D28" s="506"/>
      <c r="E28" s="506"/>
      <c r="F28" s="506"/>
      <c r="G28" s="506"/>
      <c r="H28" s="506"/>
      <c r="I28" s="506"/>
      <c r="J28" s="506"/>
      <c r="K28" s="506"/>
      <c r="L28" s="506"/>
      <c r="M28" s="506"/>
      <c r="N28" s="506"/>
      <c r="O28" s="507"/>
      <c r="P28" s="36"/>
    </row>
    <row r="29" spans="2:16">
      <c r="B29" s="25"/>
      <c r="C29" s="496" t="s">
        <v>6</v>
      </c>
      <c r="D29" s="497"/>
      <c r="E29" s="497"/>
      <c r="F29" s="497"/>
      <c r="G29" s="498"/>
      <c r="H29" s="474" t="s">
        <v>52</v>
      </c>
      <c r="I29" s="497"/>
      <c r="J29" s="532" t="s">
        <v>53</v>
      </c>
      <c r="K29" s="533"/>
      <c r="L29" s="80" t="s">
        <v>54</v>
      </c>
      <c r="M29" s="474" t="s">
        <v>55</v>
      </c>
      <c r="N29" s="475"/>
      <c r="O29" s="81" t="s">
        <v>56</v>
      </c>
      <c r="P29" s="37"/>
    </row>
    <row r="30" spans="2:16">
      <c r="B30" s="25"/>
      <c r="C30" s="481"/>
      <c r="D30" s="482"/>
      <c r="E30" s="482"/>
      <c r="F30" s="482"/>
      <c r="G30" s="483"/>
      <c r="H30" s="484"/>
      <c r="I30" s="483"/>
      <c r="J30" s="484"/>
      <c r="K30" s="483"/>
      <c r="L30" s="82"/>
      <c r="M30" s="485"/>
      <c r="N30" s="486"/>
      <c r="O30" s="83"/>
      <c r="P30" s="38"/>
    </row>
    <row r="31" spans="2:16">
      <c r="B31" s="25"/>
      <c r="C31" s="84"/>
      <c r="D31" s="85"/>
      <c r="E31" s="85"/>
      <c r="F31" s="85"/>
      <c r="G31" s="86"/>
      <c r="H31" s="87"/>
      <c r="I31" s="86"/>
      <c r="J31" s="87"/>
      <c r="K31" s="86"/>
      <c r="L31" s="82"/>
      <c r="M31" s="485"/>
      <c r="N31" s="486"/>
      <c r="O31" s="83"/>
      <c r="P31" s="38"/>
    </row>
    <row r="32" spans="2:16" ht="15.65" thickBot="1">
      <c r="B32" s="25"/>
      <c r="C32" s="487"/>
      <c r="D32" s="488"/>
      <c r="E32" s="488"/>
      <c r="F32" s="488"/>
      <c r="G32" s="489"/>
      <c r="H32" s="535"/>
      <c r="I32" s="489"/>
      <c r="J32" s="535"/>
      <c r="K32" s="489"/>
      <c r="L32" s="88"/>
      <c r="M32" s="536"/>
      <c r="N32" s="537"/>
      <c r="O32" s="83"/>
      <c r="P32" s="38"/>
    </row>
    <row r="33" spans="2:16" ht="15.65" thickBot="1">
      <c r="B33" s="25"/>
      <c r="C33" s="471" t="s">
        <v>57</v>
      </c>
      <c r="D33" s="472"/>
      <c r="E33" s="472"/>
      <c r="F33" s="472"/>
      <c r="G33" s="472"/>
      <c r="H33" s="472"/>
      <c r="I33" s="472"/>
      <c r="J33" s="472"/>
      <c r="K33" s="472"/>
      <c r="L33" s="472"/>
      <c r="M33" s="472"/>
      <c r="N33" s="473"/>
      <c r="O33" s="89"/>
      <c r="P33" s="39"/>
    </row>
    <row r="34" spans="2:16" ht="13.6" customHeight="1">
      <c r="B34" s="25"/>
      <c r="C34" s="499" t="s">
        <v>58</v>
      </c>
      <c r="D34" s="500"/>
      <c r="E34" s="500"/>
      <c r="F34" s="500"/>
      <c r="G34" s="500"/>
      <c r="H34" s="500"/>
      <c r="I34" s="500"/>
      <c r="J34" s="500"/>
      <c r="K34" s="500"/>
      <c r="L34" s="500"/>
      <c r="M34" s="500"/>
      <c r="N34" s="500"/>
      <c r="O34" s="501"/>
      <c r="P34" s="36"/>
    </row>
    <row r="35" spans="2:16">
      <c r="B35" s="25"/>
      <c r="C35" s="502"/>
      <c r="D35" s="503"/>
      <c r="E35" s="503"/>
      <c r="F35" s="503"/>
      <c r="G35" s="503"/>
      <c r="H35" s="503"/>
      <c r="I35" s="503"/>
      <c r="J35" s="503"/>
      <c r="K35" s="503"/>
      <c r="L35" s="503"/>
      <c r="M35" s="503"/>
      <c r="N35" s="503"/>
      <c r="O35" s="504"/>
      <c r="P35" s="36"/>
    </row>
    <row r="36" spans="2:16" ht="15.65" thickBot="1">
      <c r="B36" s="25"/>
      <c r="C36" s="505"/>
      <c r="D36" s="506"/>
      <c r="E36" s="506"/>
      <c r="F36" s="506"/>
      <c r="G36" s="506"/>
      <c r="H36" s="506"/>
      <c r="I36" s="506"/>
      <c r="J36" s="506"/>
      <c r="K36" s="506"/>
      <c r="L36" s="506"/>
      <c r="M36" s="506"/>
      <c r="N36" s="506"/>
      <c r="O36" s="507"/>
      <c r="P36" s="36"/>
    </row>
    <row r="37" spans="2:16">
      <c r="B37" s="25"/>
      <c r="C37" s="496" t="s">
        <v>6</v>
      </c>
      <c r="D37" s="531"/>
      <c r="E37" s="531"/>
      <c r="F37" s="531"/>
      <c r="G37" s="531"/>
      <c r="H37" s="531"/>
      <c r="I37" s="531"/>
      <c r="J37" s="475"/>
      <c r="K37" s="218" t="s">
        <v>50</v>
      </c>
      <c r="L37" s="80" t="s">
        <v>8</v>
      </c>
      <c r="M37" s="474" t="s">
        <v>59</v>
      </c>
      <c r="N37" s="475"/>
      <c r="O37" s="81" t="s">
        <v>56</v>
      </c>
      <c r="P37" s="37"/>
    </row>
    <row r="38" spans="2:16">
      <c r="B38" s="25"/>
      <c r="C38" s="481"/>
      <c r="D38" s="482"/>
      <c r="E38" s="482"/>
      <c r="F38" s="482"/>
      <c r="G38" s="482"/>
      <c r="H38" s="482"/>
      <c r="I38" s="482"/>
      <c r="J38" s="483"/>
      <c r="K38" s="222"/>
      <c r="L38" s="90"/>
      <c r="M38" s="492"/>
      <c r="N38" s="493"/>
      <c r="O38" s="83"/>
      <c r="P38" s="38"/>
    </row>
    <row r="39" spans="2:16" ht="15.65" thickBot="1">
      <c r="B39" s="25"/>
      <c r="C39" s="487"/>
      <c r="D39" s="488"/>
      <c r="E39" s="488"/>
      <c r="F39" s="488"/>
      <c r="G39" s="488"/>
      <c r="H39" s="488"/>
      <c r="I39" s="488"/>
      <c r="J39" s="489"/>
      <c r="K39" s="85"/>
      <c r="L39" s="91"/>
      <c r="M39" s="490"/>
      <c r="N39" s="491"/>
      <c r="O39" s="92"/>
      <c r="P39" s="38"/>
    </row>
    <row r="40" spans="2:16" ht="15.65" thickBot="1">
      <c r="B40" s="25"/>
      <c r="C40" s="471" t="s">
        <v>57</v>
      </c>
      <c r="D40" s="472"/>
      <c r="E40" s="472"/>
      <c r="F40" s="472"/>
      <c r="G40" s="472"/>
      <c r="H40" s="472"/>
      <c r="I40" s="472"/>
      <c r="J40" s="472"/>
      <c r="K40" s="472"/>
      <c r="L40" s="472"/>
      <c r="M40" s="472"/>
      <c r="N40" s="473"/>
      <c r="O40" s="93">
        <v>0</v>
      </c>
      <c r="P40" s="38"/>
    </row>
    <row r="41" spans="2:16">
      <c r="B41" s="25"/>
      <c r="C41" s="499" t="s">
        <v>60</v>
      </c>
      <c r="D41" s="500"/>
      <c r="E41" s="500"/>
      <c r="F41" s="500"/>
      <c r="G41" s="500"/>
      <c r="H41" s="500"/>
      <c r="I41" s="500"/>
      <c r="J41" s="500"/>
      <c r="K41" s="500"/>
      <c r="L41" s="500"/>
      <c r="M41" s="500"/>
      <c r="N41" s="500"/>
      <c r="O41" s="501"/>
      <c r="P41" s="36"/>
    </row>
    <row r="42" spans="2:16">
      <c r="B42" s="25"/>
      <c r="C42" s="502"/>
      <c r="D42" s="503"/>
      <c r="E42" s="503"/>
      <c r="F42" s="503"/>
      <c r="G42" s="503"/>
      <c r="H42" s="503"/>
      <c r="I42" s="503"/>
      <c r="J42" s="503"/>
      <c r="K42" s="503"/>
      <c r="L42" s="503"/>
      <c r="M42" s="503"/>
      <c r="N42" s="503"/>
      <c r="O42" s="504"/>
      <c r="P42" s="36"/>
    </row>
    <row r="43" spans="2:16" ht="15.65" thickBot="1">
      <c r="B43" s="25"/>
      <c r="C43" s="505"/>
      <c r="D43" s="506"/>
      <c r="E43" s="506"/>
      <c r="F43" s="506"/>
      <c r="G43" s="506"/>
      <c r="H43" s="506"/>
      <c r="I43" s="506"/>
      <c r="J43" s="506"/>
      <c r="K43" s="506"/>
      <c r="L43" s="506"/>
      <c r="M43" s="506"/>
      <c r="N43" s="506"/>
      <c r="O43" s="507"/>
      <c r="P43" s="36"/>
    </row>
    <row r="44" spans="2:16" ht="17.7">
      <c r="B44" s="25"/>
      <c r="C44" s="496" t="s">
        <v>61</v>
      </c>
      <c r="D44" s="531"/>
      <c r="E44" s="531"/>
      <c r="F44" s="531"/>
      <c r="G44" s="531"/>
      <c r="H44" s="531"/>
      <c r="I44" s="531"/>
      <c r="J44" s="80" t="s">
        <v>62</v>
      </c>
      <c r="K44" s="220" t="s">
        <v>63</v>
      </c>
      <c r="L44" s="94" t="s">
        <v>64</v>
      </c>
      <c r="M44" s="474" t="s">
        <v>65</v>
      </c>
      <c r="N44" s="475"/>
      <c r="O44" s="81" t="s">
        <v>56</v>
      </c>
      <c r="P44" s="37"/>
    </row>
    <row r="45" spans="2:16">
      <c r="B45" s="25"/>
      <c r="C45" s="481"/>
      <c r="D45" s="482"/>
      <c r="E45" s="482"/>
      <c r="F45" s="482"/>
      <c r="G45" s="482"/>
      <c r="H45" s="482"/>
      <c r="I45" s="482"/>
      <c r="J45" s="95"/>
      <c r="K45" s="96"/>
      <c r="L45" s="95"/>
      <c r="M45" s="543"/>
      <c r="N45" s="544"/>
      <c r="O45" s="83"/>
      <c r="P45" s="38"/>
    </row>
    <row r="46" spans="2:16" ht="15.65" thickBot="1">
      <c r="B46" s="25"/>
      <c r="C46" s="487"/>
      <c r="D46" s="488"/>
      <c r="E46" s="488"/>
      <c r="F46" s="488"/>
      <c r="G46" s="488"/>
      <c r="H46" s="488"/>
      <c r="I46" s="488"/>
      <c r="J46" s="97"/>
      <c r="K46" s="98"/>
      <c r="L46" s="97"/>
      <c r="M46" s="490"/>
      <c r="N46" s="491"/>
      <c r="O46" s="99"/>
      <c r="P46" s="38"/>
    </row>
    <row r="47" spans="2:16" ht="15.65" thickBot="1">
      <c r="B47" s="25"/>
      <c r="C47" s="471" t="s">
        <v>57</v>
      </c>
      <c r="D47" s="472"/>
      <c r="E47" s="472"/>
      <c r="F47" s="472"/>
      <c r="G47" s="472"/>
      <c r="H47" s="472"/>
      <c r="I47" s="472"/>
      <c r="J47" s="472"/>
      <c r="K47" s="472"/>
      <c r="L47" s="472"/>
      <c r="M47" s="472"/>
      <c r="N47" s="473"/>
      <c r="O47" s="89"/>
      <c r="P47" s="39"/>
    </row>
    <row r="48" spans="2:16">
      <c r="B48" s="25"/>
      <c r="C48" s="499" t="s">
        <v>66</v>
      </c>
      <c r="D48" s="500"/>
      <c r="E48" s="500"/>
      <c r="F48" s="500"/>
      <c r="G48" s="500"/>
      <c r="H48" s="500"/>
      <c r="I48" s="500"/>
      <c r="J48" s="500"/>
      <c r="K48" s="500"/>
      <c r="L48" s="500"/>
      <c r="M48" s="500"/>
      <c r="N48" s="500"/>
      <c r="O48" s="501"/>
      <c r="P48" s="36"/>
    </row>
    <row r="49" spans="2:16">
      <c r="B49" s="25"/>
      <c r="C49" s="502"/>
      <c r="D49" s="503"/>
      <c r="E49" s="503"/>
      <c r="F49" s="503"/>
      <c r="G49" s="503"/>
      <c r="H49" s="503"/>
      <c r="I49" s="503"/>
      <c r="J49" s="503"/>
      <c r="K49" s="503"/>
      <c r="L49" s="503"/>
      <c r="M49" s="503"/>
      <c r="N49" s="503"/>
      <c r="O49" s="504"/>
      <c r="P49" s="36"/>
    </row>
    <row r="50" spans="2:16" ht="15.65" thickBot="1">
      <c r="B50" s="25"/>
      <c r="C50" s="505"/>
      <c r="D50" s="506"/>
      <c r="E50" s="506"/>
      <c r="F50" s="506"/>
      <c r="G50" s="506"/>
      <c r="H50" s="506"/>
      <c r="I50" s="506"/>
      <c r="J50" s="506"/>
      <c r="K50" s="506"/>
      <c r="L50" s="506"/>
      <c r="M50" s="506"/>
      <c r="N50" s="506"/>
      <c r="O50" s="507"/>
      <c r="P50" s="36"/>
    </row>
    <row r="51" spans="2:16" ht="29.25">
      <c r="B51" s="25"/>
      <c r="C51" s="496" t="s">
        <v>67</v>
      </c>
      <c r="D51" s="531"/>
      <c r="E51" s="531"/>
      <c r="F51" s="531"/>
      <c r="G51" s="531"/>
      <c r="H51" s="531"/>
      <c r="I51" s="531"/>
      <c r="J51" s="80" t="s">
        <v>68</v>
      </c>
      <c r="K51" s="100" t="s">
        <v>69</v>
      </c>
      <c r="L51" s="101" t="s">
        <v>70</v>
      </c>
      <c r="M51" s="541" t="s">
        <v>55</v>
      </c>
      <c r="N51" s="542"/>
      <c r="O51" s="102" t="s">
        <v>56</v>
      </c>
      <c r="P51" s="40"/>
    </row>
    <row r="52" spans="2:16">
      <c r="B52" s="25"/>
      <c r="C52" s="103"/>
      <c r="D52" s="104"/>
      <c r="E52" s="104"/>
      <c r="F52" s="104"/>
      <c r="G52" s="104"/>
      <c r="H52" s="104"/>
      <c r="I52" s="104"/>
      <c r="J52" s="105"/>
      <c r="K52" s="106"/>
      <c r="L52" s="107"/>
      <c r="M52" s="545"/>
      <c r="N52" s="546"/>
      <c r="O52" s="108"/>
      <c r="P52" s="41"/>
    </row>
    <row r="53" spans="2:16">
      <c r="B53" s="25"/>
      <c r="C53" s="103"/>
      <c r="D53" s="104"/>
      <c r="E53" s="104"/>
      <c r="F53" s="104"/>
      <c r="G53" s="104"/>
      <c r="H53" s="104"/>
      <c r="I53" s="104"/>
      <c r="J53" s="105"/>
      <c r="K53" s="106"/>
      <c r="L53" s="107"/>
      <c r="M53" s="545"/>
      <c r="N53" s="546"/>
      <c r="O53" s="108"/>
      <c r="P53" s="41"/>
    </row>
    <row r="54" spans="2:16">
      <c r="B54" s="25"/>
      <c r="C54" s="103"/>
      <c r="D54" s="104"/>
      <c r="E54" s="104"/>
      <c r="F54" s="104"/>
      <c r="G54" s="104"/>
      <c r="H54" s="104"/>
      <c r="I54" s="104"/>
      <c r="J54" s="105"/>
      <c r="K54" s="106"/>
      <c r="L54" s="107"/>
      <c r="M54" s="543"/>
      <c r="N54" s="544"/>
      <c r="O54" s="108"/>
      <c r="P54" s="41"/>
    </row>
    <row r="55" spans="2:16" ht="15.65" thickBot="1">
      <c r="B55" s="25"/>
      <c r="C55" s="487"/>
      <c r="D55" s="488"/>
      <c r="E55" s="488"/>
      <c r="F55" s="488"/>
      <c r="G55" s="488"/>
      <c r="H55" s="488"/>
      <c r="I55" s="488"/>
      <c r="J55" s="97"/>
      <c r="K55" s="98"/>
      <c r="L55" s="97"/>
      <c r="M55" s="490"/>
      <c r="N55" s="491"/>
      <c r="O55" s="99"/>
      <c r="P55" s="38"/>
    </row>
    <row r="56" spans="2:16" ht="15.65" thickBot="1">
      <c r="B56" s="25"/>
      <c r="C56" s="471" t="s">
        <v>57</v>
      </c>
      <c r="D56" s="472"/>
      <c r="E56" s="472"/>
      <c r="F56" s="472"/>
      <c r="G56" s="472"/>
      <c r="H56" s="472"/>
      <c r="I56" s="472"/>
      <c r="J56" s="472"/>
      <c r="K56" s="472"/>
      <c r="L56" s="472"/>
      <c r="M56" s="472"/>
      <c r="N56" s="473"/>
      <c r="O56" s="93"/>
      <c r="P56" s="38"/>
    </row>
    <row r="57" spans="2:16" ht="15.65" thickBot="1">
      <c r="B57" s="25"/>
      <c r="C57" s="75"/>
      <c r="D57" s="52"/>
      <c r="E57" s="52"/>
      <c r="F57" s="52"/>
      <c r="G57" s="52"/>
      <c r="H57" s="52"/>
      <c r="I57" s="52"/>
      <c r="J57" s="52"/>
      <c r="K57" s="52"/>
      <c r="L57" s="52"/>
      <c r="M57" s="52"/>
      <c r="N57" s="52"/>
      <c r="O57" s="76"/>
      <c r="P57" s="26"/>
    </row>
    <row r="58" spans="2:16" ht="15.65" thickBot="1">
      <c r="B58" s="25"/>
      <c r="C58" s="538" t="s">
        <v>71</v>
      </c>
      <c r="D58" s="539"/>
      <c r="E58" s="539"/>
      <c r="F58" s="539"/>
      <c r="G58" s="539"/>
      <c r="H58" s="539"/>
      <c r="I58" s="539"/>
      <c r="J58" s="539"/>
      <c r="K58" s="539"/>
      <c r="L58" s="539"/>
      <c r="M58" s="539"/>
      <c r="N58" s="540"/>
      <c r="O58" s="109"/>
      <c r="P58" s="42"/>
    </row>
    <row r="59" spans="2:16">
      <c r="B59" s="25"/>
      <c r="C59" s="499" t="s">
        <v>72</v>
      </c>
      <c r="D59" s="500"/>
      <c r="E59" s="500"/>
      <c r="F59" s="500"/>
      <c r="G59" s="500"/>
      <c r="H59" s="500"/>
      <c r="I59" s="500"/>
      <c r="J59" s="500"/>
      <c r="K59" s="500"/>
      <c r="L59" s="500"/>
      <c r="M59" s="500"/>
      <c r="N59" s="500"/>
      <c r="O59" s="501"/>
      <c r="P59" s="36"/>
    </row>
    <row r="60" spans="2:16">
      <c r="B60" s="25"/>
      <c r="C60" s="502"/>
      <c r="D60" s="503"/>
      <c r="E60" s="503"/>
      <c r="F60" s="503"/>
      <c r="G60" s="503"/>
      <c r="H60" s="503"/>
      <c r="I60" s="503"/>
      <c r="J60" s="503"/>
      <c r="K60" s="503"/>
      <c r="L60" s="503"/>
      <c r="M60" s="503"/>
      <c r="N60" s="503"/>
      <c r="O60" s="504"/>
      <c r="P60" s="36"/>
    </row>
    <row r="61" spans="2:16" ht="15.65" thickBot="1">
      <c r="B61" s="25"/>
      <c r="C61" s="505"/>
      <c r="D61" s="506"/>
      <c r="E61" s="506"/>
      <c r="F61" s="506"/>
      <c r="G61" s="506"/>
      <c r="H61" s="506"/>
      <c r="I61" s="506"/>
      <c r="J61" s="506"/>
      <c r="K61" s="506"/>
      <c r="L61" s="506"/>
      <c r="M61" s="506"/>
      <c r="N61" s="506"/>
      <c r="O61" s="507"/>
      <c r="P61" s="36"/>
    </row>
    <row r="62" spans="2:16">
      <c r="B62" s="25"/>
      <c r="C62" s="496" t="s">
        <v>73</v>
      </c>
      <c r="D62" s="531"/>
      <c r="E62" s="531"/>
      <c r="F62" s="531"/>
      <c r="G62" s="531"/>
      <c r="H62" s="531"/>
      <c r="I62" s="531"/>
      <c r="J62" s="220"/>
      <c r="K62" s="221"/>
      <c r="L62" s="101" t="s">
        <v>74</v>
      </c>
      <c r="M62" s="541" t="s">
        <v>75</v>
      </c>
      <c r="N62" s="542"/>
      <c r="O62" s="102"/>
      <c r="P62" s="40"/>
    </row>
    <row r="63" spans="2:16">
      <c r="B63" s="25"/>
      <c r="C63" s="481" t="s">
        <v>76</v>
      </c>
      <c r="D63" s="482"/>
      <c r="E63" s="482"/>
      <c r="F63" s="482"/>
      <c r="G63" s="482"/>
      <c r="H63" s="482"/>
      <c r="I63" s="482"/>
      <c r="J63" s="110"/>
      <c r="K63" s="111"/>
      <c r="L63" s="112"/>
      <c r="M63" s="559"/>
      <c r="N63" s="560"/>
      <c r="O63" s="113"/>
      <c r="P63" s="43"/>
    </row>
    <row r="64" spans="2:16">
      <c r="B64" s="25"/>
      <c r="C64" s="84" t="s">
        <v>77</v>
      </c>
      <c r="D64" s="85"/>
      <c r="E64" s="85"/>
      <c r="F64" s="85"/>
      <c r="G64" s="85"/>
      <c r="H64" s="85"/>
      <c r="I64" s="85"/>
      <c r="J64" s="110"/>
      <c r="K64" s="111"/>
      <c r="L64" s="112"/>
      <c r="M64" s="559"/>
      <c r="N64" s="560"/>
      <c r="O64" s="113"/>
      <c r="P64" s="43"/>
    </row>
    <row r="65" spans="2:16" ht="15.65" thickBot="1">
      <c r="B65" s="25"/>
      <c r="C65" s="69" t="s">
        <v>78</v>
      </c>
      <c r="D65" s="70"/>
      <c r="E65" s="70"/>
      <c r="F65" s="70"/>
      <c r="G65" s="70"/>
      <c r="H65" s="70"/>
      <c r="I65" s="70"/>
      <c r="J65" s="114"/>
      <c r="K65" s="115"/>
      <c r="L65" s="112"/>
      <c r="M65" s="561"/>
      <c r="N65" s="562"/>
      <c r="O65" s="113"/>
      <c r="P65" s="43"/>
    </row>
    <row r="66" spans="2:16" ht="15.65" thickBot="1">
      <c r="B66" s="25"/>
      <c r="C66" s="471" t="s">
        <v>57</v>
      </c>
      <c r="D66" s="472"/>
      <c r="E66" s="472"/>
      <c r="F66" s="472"/>
      <c r="G66" s="472"/>
      <c r="H66" s="472"/>
      <c r="I66" s="472"/>
      <c r="J66" s="472"/>
      <c r="K66" s="472"/>
      <c r="L66" s="472"/>
      <c r="M66" s="472"/>
      <c r="N66" s="473"/>
      <c r="O66" s="116"/>
      <c r="P66" s="44"/>
    </row>
    <row r="67" spans="2:16" ht="15.65" thickBot="1">
      <c r="B67" s="25"/>
      <c r="C67" s="75"/>
      <c r="D67" s="52"/>
      <c r="E67" s="52"/>
      <c r="F67" s="52"/>
      <c r="G67" s="52"/>
      <c r="H67" s="52"/>
      <c r="I67" s="52"/>
      <c r="J67" s="52"/>
      <c r="K67" s="52"/>
      <c r="L67" s="52"/>
      <c r="M67" s="52"/>
      <c r="N67" s="52"/>
      <c r="O67" s="76"/>
      <c r="P67" s="26"/>
    </row>
    <row r="68" spans="2:16" ht="15.65" thickBot="1">
      <c r="B68" s="25"/>
      <c r="C68" s="538" t="s">
        <v>79</v>
      </c>
      <c r="D68" s="539"/>
      <c r="E68" s="539"/>
      <c r="F68" s="539"/>
      <c r="G68" s="539"/>
      <c r="H68" s="539"/>
      <c r="I68" s="539"/>
      <c r="J68" s="539"/>
      <c r="K68" s="539"/>
      <c r="L68" s="539"/>
      <c r="M68" s="539"/>
      <c r="N68" s="540"/>
      <c r="O68" s="117"/>
      <c r="P68" s="44"/>
    </row>
    <row r="69" spans="2:16">
      <c r="B69" s="25"/>
      <c r="C69" s="75"/>
      <c r="D69" s="52"/>
      <c r="E69" s="52"/>
      <c r="F69" s="52"/>
      <c r="G69" s="52"/>
      <c r="H69" s="52"/>
      <c r="I69" s="52"/>
      <c r="J69" s="52"/>
      <c r="K69" s="52"/>
      <c r="L69" s="52"/>
      <c r="M69" s="52"/>
      <c r="N69" s="52"/>
      <c r="O69" s="76"/>
      <c r="P69" s="26"/>
    </row>
    <row r="70" spans="2:16">
      <c r="B70" s="25"/>
      <c r="C70" s="75"/>
      <c r="D70" s="52"/>
      <c r="E70" s="52"/>
      <c r="F70" s="52"/>
      <c r="G70" s="52"/>
      <c r="H70" s="118" t="s">
        <v>80</v>
      </c>
      <c r="I70" s="118"/>
      <c r="J70" s="118"/>
      <c r="K70" s="118"/>
      <c r="L70" s="52"/>
      <c r="M70" s="52"/>
      <c r="N70" s="52"/>
      <c r="O70" s="76"/>
      <c r="P70" s="26"/>
    </row>
    <row r="71" spans="2:16">
      <c r="B71" s="25"/>
      <c r="C71" s="75"/>
      <c r="D71" s="52"/>
      <c r="E71" s="52"/>
      <c r="F71" s="52"/>
      <c r="G71" s="52"/>
      <c r="H71" s="118" t="s">
        <v>81</v>
      </c>
      <c r="I71" s="52"/>
      <c r="J71" s="52"/>
      <c r="K71" s="52"/>
      <c r="L71" s="52"/>
      <c r="M71" s="52"/>
      <c r="N71" s="52"/>
      <c r="O71" s="76"/>
      <c r="P71" s="45"/>
    </row>
    <row r="72" spans="2:16">
      <c r="B72" s="25"/>
      <c r="C72" s="75"/>
      <c r="D72" s="52"/>
      <c r="E72" s="52"/>
      <c r="F72" s="52"/>
      <c r="G72" s="52"/>
      <c r="H72" s="118" t="s">
        <v>82</v>
      </c>
      <c r="I72" s="52"/>
      <c r="J72" s="52"/>
      <c r="K72" s="52"/>
      <c r="L72" s="52"/>
      <c r="M72" s="52"/>
      <c r="N72" s="52"/>
      <c r="O72" s="76"/>
      <c r="P72" s="45"/>
    </row>
    <row r="73" spans="2:16">
      <c r="B73" s="25"/>
      <c r="C73" s="61"/>
      <c r="D73" s="119"/>
      <c r="E73" s="119"/>
      <c r="F73" s="119"/>
      <c r="G73" s="119"/>
      <c r="H73" s="118" t="s">
        <v>83</v>
      </c>
      <c r="I73" s="119"/>
      <c r="J73" s="119"/>
      <c r="K73" s="119"/>
      <c r="L73" s="119"/>
      <c r="M73" s="119"/>
      <c r="N73" s="119"/>
      <c r="O73" s="120"/>
      <c r="P73" s="46"/>
    </row>
    <row r="74" spans="2:16">
      <c r="B74" s="25"/>
      <c r="C74" s="75"/>
      <c r="D74" s="52"/>
      <c r="E74" s="52"/>
      <c r="F74" s="52"/>
      <c r="G74" s="52"/>
      <c r="H74" s="52" t="s">
        <v>84</v>
      </c>
      <c r="I74" s="52"/>
      <c r="J74" s="52"/>
      <c r="K74" s="52"/>
      <c r="L74" s="52"/>
      <c r="M74" s="52"/>
      <c r="N74" s="52"/>
      <c r="O74" s="76"/>
      <c r="P74" s="26"/>
    </row>
    <row r="75" spans="2:16">
      <c r="B75" s="25"/>
      <c r="C75" s="121" t="s">
        <v>85</v>
      </c>
      <c r="D75" s="122"/>
      <c r="E75" s="122"/>
      <c r="F75" s="122"/>
      <c r="G75" s="122"/>
      <c r="H75" s="122"/>
      <c r="I75" s="122"/>
      <c r="J75" s="122"/>
      <c r="K75" s="122"/>
      <c r="L75" s="122"/>
      <c r="M75" s="122"/>
      <c r="N75" s="122"/>
      <c r="O75" s="123"/>
      <c r="P75" s="26"/>
    </row>
    <row r="76" spans="2:16">
      <c r="B76" s="25"/>
      <c r="C76" s="556"/>
      <c r="D76" s="557"/>
      <c r="E76" s="557"/>
      <c r="F76" s="557"/>
      <c r="G76" s="557"/>
      <c r="H76" s="557"/>
      <c r="I76" s="557"/>
      <c r="J76" s="557"/>
      <c r="K76" s="557"/>
      <c r="L76" s="557"/>
      <c r="M76" s="557"/>
      <c r="N76" s="557"/>
      <c r="O76" s="558"/>
      <c r="P76" s="46"/>
    </row>
    <row r="77" spans="2:16">
      <c r="B77" s="25"/>
      <c r="C77" s="556"/>
      <c r="D77" s="557"/>
      <c r="E77" s="557"/>
      <c r="F77" s="557"/>
      <c r="G77" s="557"/>
      <c r="H77" s="557"/>
      <c r="I77" s="557"/>
      <c r="J77" s="557"/>
      <c r="K77" s="557"/>
      <c r="L77" s="557"/>
      <c r="M77" s="557"/>
      <c r="N77" s="557"/>
      <c r="O77" s="558"/>
      <c r="P77" s="46"/>
    </row>
    <row r="78" spans="2:16">
      <c r="B78" s="25"/>
      <c r="C78" s="61"/>
      <c r="D78" s="119"/>
      <c r="E78" s="119"/>
      <c r="F78" s="119"/>
      <c r="G78" s="119"/>
      <c r="H78" s="119"/>
      <c r="I78" s="119"/>
      <c r="J78" s="119"/>
      <c r="K78" s="119"/>
      <c r="L78" s="119"/>
      <c r="M78" s="119"/>
      <c r="N78" s="119"/>
      <c r="O78" s="120"/>
      <c r="P78" s="46"/>
    </row>
    <row r="79" spans="2:16">
      <c r="B79" s="25"/>
      <c r="C79" s="124" t="s">
        <v>86</v>
      </c>
      <c r="D79" s="119"/>
      <c r="E79" s="119"/>
      <c r="F79" s="119"/>
      <c r="G79" s="119"/>
      <c r="H79" s="119"/>
      <c r="I79" s="119"/>
      <c r="J79" s="119"/>
      <c r="K79" s="119"/>
      <c r="L79" s="119"/>
      <c r="M79" s="119"/>
      <c r="N79" s="119"/>
      <c r="O79" s="120"/>
      <c r="P79" s="46"/>
    </row>
    <row r="80" spans="2:16" ht="12.75" customHeight="1">
      <c r="B80" s="25"/>
      <c r="C80" s="553" t="s">
        <v>87</v>
      </c>
      <c r="D80" s="554"/>
      <c r="E80" s="554"/>
      <c r="F80" s="554"/>
      <c r="G80" s="554"/>
      <c r="H80" s="554"/>
      <c r="I80" s="554"/>
      <c r="J80" s="554"/>
      <c r="K80" s="554"/>
      <c r="L80" s="554"/>
      <c r="M80" s="554"/>
      <c r="N80" s="554"/>
      <c r="O80" s="555"/>
      <c r="P80" s="47"/>
    </row>
    <row r="81" spans="2:16" ht="28.55" customHeight="1">
      <c r="B81" s="25"/>
      <c r="C81" s="553"/>
      <c r="D81" s="554"/>
      <c r="E81" s="554"/>
      <c r="F81" s="554"/>
      <c r="G81" s="554"/>
      <c r="H81" s="554"/>
      <c r="I81" s="554"/>
      <c r="J81" s="554"/>
      <c r="K81" s="554"/>
      <c r="L81" s="554"/>
      <c r="M81" s="554"/>
      <c r="N81" s="554"/>
      <c r="O81" s="555"/>
      <c r="P81" s="47"/>
    </row>
    <row r="82" spans="2:16" ht="13.45" customHeight="1">
      <c r="B82" s="25"/>
      <c r="C82" s="553" t="s">
        <v>88</v>
      </c>
      <c r="D82" s="554"/>
      <c r="E82" s="554"/>
      <c r="F82" s="554"/>
      <c r="G82" s="554"/>
      <c r="H82" s="554"/>
      <c r="I82" s="554"/>
      <c r="J82" s="554"/>
      <c r="K82" s="554"/>
      <c r="L82" s="554"/>
      <c r="M82" s="554"/>
      <c r="N82" s="554"/>
      <c r="O82" s="555"/>
      <c r="P82" s="47"/>
    </row>
    <row r="83" spans="2:16" ht="45" customHeight="1">
      <c r="B83" s="25"/>
      <c r="C83" s="553"/>
      <c r="D83" s="554"/>
      <c r="E83" s="554"/>
      <c r="F83" s="554"/>
      <c r="G83" s="554"/>
      <c r="H83" s="554"/>
      <c r="I83" s="554"/>
      <c r="J83" s="554"/>
      <c r="K83" s="554"/>
      <c r="L83" s="554"/>
      <c r="M83" s="554"/>
      <c r="N83" s="554"/>
      <c r="O83" s="555"/>
      <c r="P83" s="47"/>
    </row>
    <row r="84" spans="2:16">
      <c r="B84" s="25"/>
      <c r="C84" s="61"/>
      <c r="D84" s="119"/>
      <c r="E84" s="119"/>
      <c r="F84" s="119"/>
      <c r="G84" s="119"/>
      <c r="H84" s="119"/>
      <c r="I84" s="119"/>
      <c r="J84" s="119"/>
      <c r="K84" s="119"/>
      <c r="L84" s="119"/>
      <c r="M84" s="119"/>
      <c r="N84" s="119"/>
      <c r="O84" s="120"/>
      <c r="P84" s="46"/>
    </row>
    <row r="85" spans="2:16">
      <c r="B85" s="25"/>
      <c r="C85" s="75"/>
      <c r="D85" s="52"/>
      <c r="E85" s="52"/>
      <c r="F85" s="52"/>
      <c r="G85" s="52"/>
      <c r="H85" s="118" t="s">
        <v>80</v>
      </c>
      <c r="I85" s="52"/>
      <c r="J85" s="52"/>
      <c r="K85" s="52"/>
      <c r="L85" s="52"/>
      <c r="M85" s="52"/>
      <c r="N85" s="52"/>
      <c r="O85" s="76"/>
      <c r="P85" s="26"/>
    </row>
    <row r="86" spans="2:16">
      <c r="B86" s="25"/>
      <c r="C86" s="75"/>
      <c r="D86" s="52"/>
      <c r="E86" s="52"/>
      <c r="F86" s="52"/>
      <c r="G86" s="52"/>
      <c r="H86" s="52" t="s">
        <v>81</v>
      </c>
      <c r="I86" s="85"/>
      <c r="J86" s="85"/>
      <c r="K86" s="85"/>
      <c r="L86" s="52"/>
      <c r="M86" s="52"/>
      <c r="N86" s="52"/>
      <c r="O86" s="76"/>
      <c r="P86" s="26"/>
    </row>
    <row r="87" spans="2:16">
      <c r="B87" s="25"/>
      <c r="C87" s="75"/>
      <c r="D87" s="52"/>
      <c r="E87" s="52"/>
      <c r="F87" s="52"/>
      <c r="G87" s="52"/>
      <c r="H87" s="52" t="s">
        <v>89</v>
      </c>
      <c r="I87" s="125"/>
      <c r="J87" s="125"/>
      <c r="K87" s="125"/>
      <c r="L87" s="52"/>
      <c r="M87" s="52"/>
      <c r="N87" s="52"/>
      <c r="O87" s="76"/>
      <c r="P87" s="26"/>
    </row>
    <row r="88" spans="2:16">
      <c r="B88" s="25"/>
      <c r="C88" s="126"/>
      <c r="D88" s="119"/>
      <c r="E88" s="119"/>
      <c r="F88" s="119"/>
      <c r="G88" s="119"/>
      <c r="H88" s="52" t="s">
        <v>90</v>
      </c>
      <c r="I88" s="52"/>
      <c r="J88" s="52"/>
      <c r="K88" s="52"/>
      <c r="L88" s="119"/>
      <c r="M88" s="119"/>
      <c r="N88" s="119"/>
      <c r="O88" s="120"/>
      <c r="P88" s="46"/>
    </row>
    <row r="89" spans="2:16" ht="18.7" customHeight="1" thickBot="1">
      <c r="B89" s="25"/>
      <c r="C89" s="549"/>
      <c r="D89" s="550"/>
      <c r="E89" s="550"/>
      <c r="F89" s="98"/>
      <c r="G89" s="98"/>
      <c r="H89" s="98"/>
      <c r="I89" s="98"/>
      <c r="J89" s="98"/>
      <c r="K89" s="547"/>
      <c r="L89" s="547"/>
      <c r="M89" s="547"/>
      <c r="N89" s="547"/>
      <c r="O89" s="548"/>
      <c r="P89" s="48"/>
    </row>
    <row r="90" spans="2:16" ht="15.65" thickBot="1">
      <c r="B90" s="49"/>
      <c r="C90" s="50"/>
      <c r="D90" s="50"/>
      <c r="E90" s="50"/>
      <c r="F90" s="50"/>
      <c r="G90" s="50"/>
      <c r="H90" s="50"/>
      <c r="I90" s="50"/>
      <c r="J90" s="50"/>
      <c r="K90" s="50"/>
      <c r="L90" s="50"/>
      <c r="M90" s="50"/>
      <c r="N90" s="50"/>
      <c r="O90" s="50"/>
      <c r="P90" s="51"/>
    </row>
    <row r="91" spans="2:16" ht="15.65" thickTop="1"/>
  </sheetData>
  <mergeCells count="78">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munetonesdaniela@gmail.com</cp:lastModifiedBy>
  <cp:revision/>
  <dcterms:created xsi:type="dcterms:W3CDTF">2006-06-27T16:47:25Z</dcterms:created>
  <dcterms:modified xsi:type="dcterms:W3CDTF">2026-06-17T22:45:02Z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