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mc:AlternateContent xmlns:mc="http://schemas.openxmlformats.org/markup-compatibility/2006">
    <mc:Choice Requires="x15">
      <x15ac:absPath xmlns:x15ac="http://schemas.microsoft.com/office/spreadsheetml/2010/11/ac" url="D:\1. SENA 2021\1.CONTRATACION PSP\CAT\"/>
    </mc:Choice>
  </mc:AlternateContent>
  <xr:revisionPtr revIDLastSave="0" documentId="13_ncr:1_{CAFBDB60-60F1-4074-B4BF-70124EA90540}" xr6:coauthVersionLast="46" xr6:coauthVersionMax="46" xr10:uidLastSave="{00000000-0000-0000-0000-000000000000}"/>
  <bookViews>
    <workbookView xWindow="-120" yWindow="-120" windowWidth="24240" windowHeight="13140" tabRatio="734" xr2:uid="{00000000-000D-0000-FFFF-FFFF00000000}"/>
  </bookViews>
  <sheets>
    <sheet name="TIT-PRES" sheetId="5" r:id="rId1"/>
    <sheet name="TIT-VIRT" sheetId="4" r:id="rId2"/>
    <sheet name="SEGUIM-EP" sheetId="2" r:id="rId3"/>
    <sheet name="TIT-TRASV" sheetId="3" r:id="rId4"/>
    <sheet name="TIT-INVES" sheetId="6" r:id="rId5"/>
    <sheet name="INVESTIG" sheetId="7" state="hidden" r:id="rId6"/>
    <sheet name="ARTIC" sheetId="14" r:id="rId7"/>
    <sheet name="COMP-VIRT" sheetId="15" r:id="rId8"/>
    <sheet name="COMP" sheetId="16" r:id="rId9"/>
    <sheet name="DESPL" sheetId="17" r:id="rId10"/>
    <sheet name="SER" sheetId="18" r:id="rId11"/>
    <sheet name="RESUMEN" sheetId="8" r:id="rId12"/>
    <sheet name="Contratacion" sheetId="19" state="hidden" r:id="rId13"/>
    <sheet name="Hoja2" sheetId="13" state="hidden" r:id="rId14"/>
    <sheet name="REG TIT PRES (2)" sheetId="11" state="hidden" r:id="rId15"/>
    <sheet name="Adiciones" sheetId="9" state="hidden" r:id="rId16"/>
  </sheets>
  <definedNames>
    <definedName name="_xlnm._FilterDatabase" localSheetId="12" hidden="1">Contratacion!$A$16:$AG$20</definedName>
    <definedName name="_xlnm._FilterDatabase" localSheetId="5" hidden="1">INVESTIG!$A$17:$J$21</definedName>
    <definedName name="_xlnm._FilterDatabase" localSheetId="14" hidden="1">'REG TIT PRES (2)'!$A$15:$AG$33</definedName>
    <definedName name="_xlnm._FilterDatabase" localSheetId="2" hidden="1">'SEGUIM-EP'!$A$16:$J$19</definedName>
    <definedName name="_xlnm._FilterDatabase" localSheetId="4" hidden="1">'TIT-INVES'!$A$16:$AF$21</definedName>
    <definedName name="_xlnm._FilterDatabase" localSheetId="0" hidden="1">'TIT-PRES'!$A$16:$AG$33</definedName>
    <definedName name="_xlnm._FilterDatabase" localSheetId="3" hidden="1">'TIT-TRASV'!$A$16:$U$26</definedName>
    <definedName name="_xlnm.Print_Area" localSheetId="6">ARTIC!$A$1:$J$30</definedName>
    <definedName name="_xlnm.Print_Area" localSheetId="8">COMP!$A$1:$J$34</definedName>
    <definedName name="_xlnm.Print_Area" localSheetId="7">'COMP-VIRT'!$A$1:$J$30</definedName>
    <definedName name="_xlnm.Print_Area" localSheetId="12">Contratacion!$A$3:$J$28</definedName>
    <definedName name="_xlnm.Print_Area" localSheetId="9">DESPL!$A$1:$J$29</definedName>
    <definedName name="_xlnm.Print_Area" localSheetId="5">INVESTIG!$A$1:$J$27</definedName>
    <definedName name="_xlnm.Print_Area" localSheetId="14">'REG TIT PRES (2)'!$A$2:$J$60</definedName>
    <definedName name="_xlnm.Print_Area" localSheetId="2">'SEGUIM-EP'!$A$1:$J$29</definedName>
    <definedName name="_xlnm.Print_Area" localSheetId="10">SER!$A$1:$J$41</definedName>
    <definedName name="_xlnm.Print_Area" localSheetId="4">'TIT-INVES'!$A$1:$J$33</definedName>
    <definedName name="_xlnm.Print_Area" localSheetId="0">'TIT-PRES'!$A$3:$J$46</definedName>
    <definedName name="_xlnm.Print_Area" localSheetId="3">'TIT-TRASV'!$A$1:$J$35</definedName>
    <definedName name="_xlnm.Print_Area" localSheetId="1">'TIT-VIRT'!$A$1:$J$34</definedName>
    <definedName name="_xlnm.Print_Titles" localSheetId="12">Contratacion!$14:$15</definedName>
    <definedName name="_xlnm.Print_Titles" localSheetId="5">INVESTIG!$15:$16</definedName>
    <definedName name="_xlnm.Print_Titles" localSheetId="14">'REG TIT PRES (2)'!$13:$14</definedName>
    <definedName name="_xlnm.Print_Titles" localSheetId="2">'SEGUIM-EP'!$14:$15</definedName>
    <definedName name="_xlnm.Print_Titles" localSheetId="4">'TIT-INVES'!$14:$15</definedName>
    <definedName name="_xlnm.Print_Titles" localSheetId="0">'TIT-PRES'!$14:$15</definedName>
    <definedName name="_xlnm.Print_Titles" localSheetId="3">'TIT-TRASV'!$14:$15</definedName>
    <definedName name="_xlnm.Print_Titles" localSheetId="1">'TIT-VIRT'!$14:$15</definedName>
  </definedNames>
  <calcPr calcId="191028"/>
</workbook>
</file>

<file path=xl/calcChain.xml><?xml version="1.0" encoding="utf-8"?>
<calcChain xmlns="http://schemas.openxmlformats.org/spreadsheetml/2006/main">
  <c r="I22" i="4" l="1"/>
  <c r="I23" i="4" s="1"/>
  <c r="C23" i="4"/>
  <c r="C21" i="6" l="1"/>
  <c r="C25" i="3"/>
  <c r="C19" i="2"/>
  <c r="C34" i="5"/>
  <c r="H30" i="5"/>
  <c r="H31" i="5"/>
  <c r="H18" i="2"/>
  <c r="I23" i="19" l="1"/>
  <c r="IV16" i="19"/>
  <c r="B1" i="19"/>
  <c r="A1" i="19"/>
  <c r="H18" i="19" l="1"/>
  <c r="I18" i="19" s="1"/>
  <c r="H20" i="19"/>
  <c r="I20" i="19" s="1"/>
  <c r="H17" i="19"/>
  <c r="H19" i="19"/>
  <c r="I19" i="19" s="1"/>
  <c r="B20" i="8" l="1"/>
  <c r="E11" i="8"/>
  <c r="E6" i="8" l="1"/>
  <c r="L17" i="2"/>
  <c r="K16" i="17"/>
  <c r="N16" i="16"/>
  <c r="K16" i="16"/>
  <c r="K16" i="15"/>
  <c r="K16" i="18"/>
  <c r="K16" i="14"/>
  <c r="I16" i="14"/>
  <c r="L16" i="14" s="1"/>
  <c r="D20" i="8" l="1"/>
  <c r="E20" i="8"/>
  <c r="C12" i="8" l="1"/>
  <c r="C11" i="8"/>
  <c r="C32" i="18"/>
  <c r="C14" i="8" s="1"/>
  <c r="I31" i="18"/>
  <c r="B31" i="18"/>
  <c r="I30" i="18"/>
  <c r="B30" i="18"/>
  <c r="I29" i="18"/>
  <c r="B29" i="18"/>
  <c r="I28" i="18"/>
  <c r="B28" i="18"/>
  <c r="I27" i="18"/>
  <c r="B27" i="18"/>
  <c r="I26" i="18"/>
  <c r="B26" i="18"/>
  <c r="I25" i="18"/>
  <c r="I24" i="18"/>
  <c r="I23" i="18"/>
  <c r="B23" i="18"/>
  <c r="B24" i="18" s="1"/>
  <c r="I22" i="18"/>
  <c r="B22" i="18"/>
  <c r="I21" i="18"/>
  <c r="B21" i="18"/>
  <c r="I20" i="18"/>
  <c r="B20" i="18"/>
  <c r="I19" i="18"/>
  <c r="B19" i="18"/>
  <c r="I18" i="18"/>
  <c r="B18" i="18"/>
  <c r="I17" i="18"/>
  <c r="B17" i="18"/>
  <c r="I16" i="18"/>
  <c r="L16" i="18" s="1"/>
  <c r="C21" i="17"/>
  <c r="C13" i="8" s="1"/>
  <c r="I20" i="17"/>
  <c r="I19" i="17"/>
  <c r="I18" i="17"/>
  <c r="I17" i="17"/>
  <c r="I16" i="17"/>
  <c r="L16" i="17" s="1"/>
  <c r="C24" i="16"/>
  <c r="I23" i="16"/>
  <c r="I22" i="16"/>
  <c r="I21" i="16"/>
  <c r="I20" i="16"/>
  <c r="I19" i="16"/>
  <c r="I18" i="16"/>
  <c r="I17" i="16"/>
  <c r="I16" i="16"/>
  <c r="L16" i="16" s="1"/>
  <c r="C22" i="15"/>
  <c r="I21" i="15"/>
  <c r="I20" i="15"/>
  <c r="I19" i="15"/>
  <c r="I18" i="15"/>
  <c r="I17" i="15"/>
  <c r="I16" i="15"/>
  <c r="C23" i="14"/>
  <c r="C10" i="8" s="1"/>
  <c r="I22" i="14"/>
  <c r="I21" i="14"/>
  <c r="I20" i="14"/>
  <c r="I19" i="14"/>
  <c r="I18" i="14"/>
  <c r="I17" i="14"/>
  <c r="I22" i="15" l="1"/>
  <c r="B9" i="15" s="1"/>
  <c r="L16" i="15"/>
  <c r="I23" i="14"/>
  <c r="B9" i="14" s="1"/>
  <c r="C15" i="8"/>
  <c r="I21" i="17"/>
  <c r="B9" i="17" s="1"/>
  <c r="B11" i="8"/>
  <c r="B10" i="8"/>
  <c r="I24" i="16"/>
  <c r="I32" i="18"/>
  <c r="B13" i="8" l="1"/>
  <c r="B9" i="16"/>
  <c r="B12" i="8"/>
  <c r="C20" i="8" s="1"/>
  <c r="B25" i="8" s="1"/>
  <c r="B9" i="18"/>
  <c r="B14" i="8"/>
  <c r="B15" i="8" s="1"/>
  <c r="C25" i="8" l="1"/>
  <c r="C48" i="11" l="1"/>
  <c r="IV15" i="11"/>
  <c r="B1" i="11"/>
  <c r="A1" i="11"/>
  <c r="H46" i="11" s="1"/>
  <c r="I46" i="11" s="1"/>
  <c r="A1" i="5"/>
  <c r="H18" i="5" s="1"/>
  <c r="I18" i="5" s="1"/>
  <c r="B1" i="5"/>
  <c r="C5" i="8"/>
  <c r="C6" i="8"/>
  <c r="A1" i="4"/>
  <c r="H22" i="4" s="1"/>
  <c r="B1" i="4"/>
  <c r="C7" i="8"/>
  <c r="B1" i="6"/>
  <c r="A1" i="6"/>
  <c r="H17" i="6" s="1"/>
  <c r="I17" i="6" s="1"/>
  <c r="A1" i="3"/>
  <c r="H23" i="3" s="1"/>
  <c r="I23" i="3" s="1"/>
  <c r="B1" i="2"/>
  <c r="C4" i="8"/>
  <c r="B1" i="3"/>
  <c r="IV16" i="5"/>
  <c r="F12" i="3"/>
  <c r="H19" i="7"/>
  <c r="H20" i="7"/>
  <c r="I20" i="7"/>
  <c r="H18" i="7"/>
  <c r="B1" i="7"/>
  <c r="I18" i="2"/>
  <c r="H17" i="2"/>
  <c r="E3" i="9"/>
  <c r="D3" i="9"/>
  <c r="T21" i="7"/>
  <c r="N21" i="7"/>
  <c r="C21" i="7"/>
  <c r="I19" i="7"/>
  <c r="I18" i="7"/>
  <c r="I21" i="7"/>
  <c r="T21" i="6"/>
  <c r="E4" i="9" s="1"/>
  <c r="N21" i="6"/>
  <c r="D4" i="9" s="1"/>
  <c r="T23" i="4"/>
  <c r="E7" i="9"/>
  <c r="N23" i="4"/>
  <c r="D7" i="9" s="1"/>
  <c r="U25" i="3"/>
  <c r="E5" i="9" s="1"/>
  <c r="O25" i="3"/>
  <c r="D5" i="9" s="1"/>
  <c r="T19" i="2"/>
  <c r="E6" i="9" s="1"/>
  <c r="N19" i="2"/>
  <c r="D6" i="9" s="1"/>
  <c r="C3" i="8"/>
  <c r="B11" i="7"/>
  <c r="I17" i="2" l="1"/>
  <c r="K17" i="2"/>
  <c r="H19" i="6"/>
  <c r="I19" i="6" s="1"/>
  <c r="H18" i="6"/>
  <c r="I18" i="6" s="1"/>
  <c r="H20" i="4"/>
  <c r="I20" i="4" s="1"/>
  <c r="H21" i="4"/>
  <c r="I21" i="4" s="1"/>
  <c r="H19" i="11"/>
  <c r="I19" i="11" s="1"/>
  <c r="H27" i="11"/>
  <c r="I27" i="11" s="1"/>
  <c r="H35" i="11"/>
  <c r="I35" i="11" s="1"/>
  <c r="H43" i="11"/>
  <c r="I43" i="11" s="1"/>
  <c r="H25" i="5"/>
  <c r="I25" i="5" s="1"/>
  <c r="H32" i="5"/>
  <c r="I32" i="5" s="1"/>
  <c r="H21" i="11"/>
  <c r="I21" i="11" s="1"/>
  <c r="H29" i="11"/>
  <c r="I29" i="11" s="1"/>
  <c r="H37" i="11"/>
  <c r="I37" i="11" s="1"/>
  <c r="H45" i="11"/>
  <c r="I45" i="11" s="1"/>
  <c r="H29" i="5"/>
  <c r="I29" i="5" s="1"/>
  <c r="H21" i="5"/>
  <c r="I21" i="5" s="1"/>
  <c r="H23" i="11"/>
  <c r="I23" i="11" s="1"/>
  <c r="H31" i="11"/>
  <c r="I31" i="11" s="1"/>
  <c r="H39" i="11"/>
  <c r="I39" i="11" s="1"/>
  <c r="H47" i="11"/>
  <c r="I47" i="11" s="1"/>
  <c r="H24" i="5"/>
  <c r="I24" i="5" s="1"/>
  <c r="H28" i="5"/>
  <c r="I28" i="5" s="1"/>
  <c r="H20" i="5"/>
  <c r="I20" i="5" s="1"/>
  <c r="H17" i="11"/>
  <c r="I17" i="11" s="1"/>
  <c r="H25" i="11"/>
  <c r="I25" i="11" s="1"/>
  <c r="H33" i="11"/>
  <c r="I33" i="11" s="1"/>
  <c r="H41" i="11"/>
  <c r="I41" i="11" s="1"/>
  <c r="H16" i="11"/>
  <c r="I16" i="11" s="1"/>
  <c r="H18" i="11"/>
  <c r="I18" i="11" s="1"/>
  <c r="H20" i="11"/>
  <c r="I20" i="11" s="1"/>
  <c r="H22" i="11"/>
  <c r="I22" i="11" s="1"/>
  <c r="H24" i="11"/>
  <c r="I24" i="11" s="1"/>
  <c r="H26" i="11"/>
  <c r="I26" i="11" s="1"/>
  <c r="H28" i="11"/>
  <c r="I28" i="11" s="1"/>
  <c r="H30" i="11"/>
  <c r="I30" i="11" s="1"/>
  <c r="H32" i="11"/>
  <c r="I32" i="11" s="1"/>
  <c r="H34" i="11"/>
  <c r="I34" i="11" s="1"/>
  <c r="H36" i="11"/>
  <c r="I36" i="11" s="1"/>
  <c r="H38" i="11"/>
  <c r="I38" i="11" s="1"/>
  <c r="H40" i="11"/>
  <c r="I40" i="11" s="1"/>
  <c r="H42" i="11"/>
  <c r="I42" i="11" s="1"/>
  <c r="H44" i="11"/>
  <c r="I44" i="11" s="1"/>
  <c r="I31" i="5"/>
  <c r="H27" i="5"/>
  <c r="I27" i="5" s="1"/>
  <c r="H23" i="5"/>
  <c r="I23" i="5" s="1"/>
  <c r="H19" i="5"/>
  <c r="I19" i="5" s="1"/>
  <c r="H33" i="5"/>
  <c r="I33" i="5" s="1"/>
  <c r="I30" i="5"/>
  <c r="H26" i="5"/>
  <c r="I26" i="5" s="1"/>
  <c r="H22" i="5"/>
  <c r="I22" i="5" s="1"/>
  <c r="H17" i="5"/>
  <c r="I17" i="5" s="1"/>
  <c r="I19" i="2"/>
  <c r="B10" i="2" s="1"/>
  <c r="H19" i="4"/>
  <c r="I19" i="4" s="1"/>
  <c r="H17" i="3"/>
  <c r="I17" i="3" s="1"/>
  <c r="I25" i="3" s="1"/>
  <c r="H20" i="6"/>
  <c r="I20" i="6" s="1"/>
  <c r="H18" i="4"/>
  <c r="I18" i="4" s="1"/>
  <c r="H17" i="4"/>
  <c r="H19" i="3"/>
  <c r="I19" i="3" s="1"/>
  <c r="H24" i="3"/>
  <c r="I24" i="3" s="1"/>
  <c r="C8" i="8"/>
  <c r="C17" i="19" s="1"/>
  <c r="H21" i="3"/>
  <c r="I21" i="3" s="1"/>
  <c r="H22" i="3"/>
  <c r="I22" i="3" s="1"/>
  <c r="H18" i="3"/>
  <c r="I18" i="3" s="1"/>
  <c r="H20" i="3"/>
  <c r="I20" i="3" s="1"/>
  <c r="C21" i="19" l="1"/>
  <c r="I17" i="19"/>
  <c r="I21" i="19" s="1"/>
  <c r="I17" i="4"/>
  <c r="B6" i="8" s="1"/>
  <c r="K17" i="4"/>
  <c r="I34" i="5"/>
  <c r="B10" i="5" s="1"/>
  <c r="I48" i="11"/>
  <c r="B9" i="11" s="1"/>
  <c r="I21" i="6"/>
  <c r="B3" i="8"/>
  <c r="B4" i="8"/>
  <c r="B10" i="19" l="1"/>
  <c r="I25" i="19"/>
  <c r="B7" i="8"/>
  <c r="B10" i="4"/>
  <c r="B5" i="8"/>
  <c r="B10" i="6"/>
  <c r="B10" i="3"/>
  <c r="B8" i="8" l="1"/>
  <c r="E2" i="8" s="1"/>
  <c r="E8" i="8" l="1"/>
  <c r="E10" i="8"/>
  <c r="E12"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C16" authorId="0" shapeId="0" xr:uid="{1CDE8826-6903-4F6F-8D1C-BFC36D0B3C5B}">
      <text>
        <r>
          <rPr>
            <b/>
            <sz val="9"/>
            <color indexed="81"/>
            <rFont val="Tahoma"/>
            <family val="2"/>
          </rPr>
          <t>Usuario de Windows:</t>
        </r>
        <r>
          <rPr>
            <sz val="9"/>
            <color indexed="81"/>
            <rFont val="Tahoma"/>
            <family val="2"/>
          </rPr>
          <t xml:space="preserve">
INCLUYE AULA MÓVIL</t>
        </r>
      </text>
    </comment>
    <comment ref="C17" authorId="0" shapeId="0" xr:uid="{F563CA4C-9D74-4FA2-A87B-87706223F7D2}">
      <text>
        <r>
          <rPr>
            <b/>
            <sz val="9"/>
            <color indexed="81"/>
            <rFont val="Tahoma"/>
            <family val="2"/>
          </rPr>
          <t>Usuario de Windows:</t>
        </r>
        <r>
          <rPr>
            <sz val="9"/>
            <color indexed="81"/>
            <rFont val="Tahoma"/>
            <family val="2"/>
          </rPr>
          <t xml:space="preserve">
NECESIDAD 2, SI NO HAY CONFINAMIENTO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C18" authorId="0" shapeId="0" xr:uid="{B5BA6A92-77C7-4811-93C0-9ACCC8C89496}">
      <text>
        <r>
          <rPr>
            <b/>
            <sz val="9"/>
            <color indexed="81"/>
            <rFont val="Tahoma"/>
            <family val="2"/>
          </rPr>
          <t>Usuario de Windows:</t>
        </r>
        <r>
          <rPr>
            <sz val="9"/>
            <color indexed="81"/>
            <rFont val="Tahoma"/>
            <family val="2"/>
          </rPr>
          <t xml:space="preserve">
1 ARTESANIAS
2 SANDALIAS
</t>
        </r>
      </text>
    </comment>
    <comment ref="J30" authorId="0" shapeId="0" xr:uid="{CE3E8DFF-9B19-4C76-A114-10A796FA5B76}">
      <text>
        <r>
          <rPr>
            <b/>
            <sz val="9"/>
            <color indexed="81"/>
            <rFont val="Tahoma"/>
            <family val="2"/>
          </rPr>
          <t>Usuario de Windows:</t>
        </r>
        <r>
          <rPr>
            <sz val="9"/>
            <color indexed="81"/>
            <rFont val="Tahoma"/>
            <family val="2"/>
          </rPr>
          <t xml:space="preserve">
PERFIL TCO CONTABILIZACIÓN
COMPETENCIA. Reconocer recursos financieros de acuerdo con metodología y normativa</t>
        </r>
      </text>
    </comment>
  </commentList>
</comments>
</file>

<file path=xl/sharedStrings.xml><?xml version="1.0" encoding="utf-8"?>
<sst xmlns="http://schemas.openxmlformats.org/spreadsheetml/2006/main" count="1752" uniqueCount="638">
  <si>
    <t>TIT-PRES</t>
  </si>
  <si>
    <t>TIT-VIRT</t>
  </si>
  <si>
    <t>TRANSV</t>
  </si>
  <si>
    <t>TOTAL</t>
  </si>
  <si>
    <t>ANEXO 2</t>
  </si>
  <si>
    <t>PLAN DE CONTRATACIÓN DE INSTRUCTORES AÑO 2021
PROGRAMACION REGULAR - SEGUIMIENTO A ETAPA PRODUCTIVA VIRTUAL Y PRESENCIAL</t>
  </si>
  <si>
    <t>Regional:  CAUCA</t>
  </si>
  <si>
    <t xml:space="preserve">CDP No. </t>
  </si>
  <si>
    <t>Centro: COMERCIO Y SERVICIOS</t>
  </si>
  <si>
    <t>Rubro:</t>
  </si>
  <si>
    <t>Periodo:  2021</t>
  </si>
  <si>
    <t xml:space="preserve">Acta No. </t>
  </si>
  <si>
    <t>Tope global programado</t>
  </si>
  <si>
    <t>Menos Horas presente plan</t>
  </si>
  <si>
    <t>Elaborado por:</t>
  </si>
  <si>
    <t>Saldo</t>
  </si>
  <si>
    <t>Nombre:</t>
  </si>
  <si>
    <t>SUBDIRECTOR DE CENTRO - COORDINADOR MISIONAL - COORDINADOR ACADÉMICO</t>
  </si>
  <si>
    <t>% Utilizado</t>
  </si>
  <si>
    <t>Teléfono:</t>
  </si>
  <si>
    <t>820-5903</t>
  </si>
  <si>
    <t>Nombre del Programa
(TE-TP-TGO)</t>
  </si>
  <si>
    <t>Nombre de la competencia a desarrollar</t>
  </si>
  <si>
    <t>No. De personas a contratar</t>
  </si>
  <si>
    <t>No. De meses a contratar</t>
  </si>
  <si>
    <t>No. De días a contratar</t>
  </si>
  <si>
    <t>Fechas Previstas para la contratación</t>
  </si>
  <si>
    <t>Costo Hora o Costo Honorarios mes (Pesos)</t>
  </si>
  <si>
    <t>Costo Total (Pesos)</t>
  </si>
  <si>
    <r>
      <t xml:space="preserve">OBSERVACIONES 
</t>
    </r>
    <r>
      <rPr>
        <sz val="12"/>
        <rFont val="Cambria"/>
        <family val="1"/>
      </rPr>
      <t>(PERFIL  DEL INSTRUCTOR)</t>
    </r>
  </si>
  <si>
    <t>Inicio
 (D-M-A)</t>
  </si>
  <si>
    <r>
      <rPr>
        <b/>
        <sz val="10"/>
        <rFont val="Cambria"/>
        <family val="1"/>
      </rPr>
      <t>Terminación</t>
    </r>
    <r>
      <rPr>
        <b/>
        <sz val="12"/>
        <rFont val="Cambria"/>
        <family val="1"/>
      </rPr>
      <t xml:space="preserve">
(D-M-A)</t>
    </r>
  </si>
  <si>
    <t>TITULADA PRESENCIAL PANIFICACIÓN
Presencial y/o virtual</t>
  </si>
  <si>
    <t>Competencias técnicas del progama</t>
  </si>
  <si>
    <r>
      <rPr>
        <b/>
        <sz val="11"/>
        <rFont val="Arial"/>
        <family val="2"/>
      </rPr>
      <t>Requisitos Académicos:
Preferiblemente</t>
    </r>
    <r>
      <rPr>
        <sz val="11"/>
        <rFont val="Arial"/>
        <family val="2"/>
      </rPr>
      <t xml:space="preserve">: Ingeniero de Alimentos, profesional en gastronomía o áreas afines.
</t>
    </r>
    <r>
      <rPr>
        <b/>
        <sz val="11"/>
        <rFont val="Arial"/>
        <family val="2"/>
      </rPr>
      <t>Opcional</t>
    </r>
    <r>
      <rPr>
        <sz val="11"/>
        <rFont val="Arial"/>
        <family val="2"/>
      </rPr>
      <t xml:space="preserve">:Técnico en panificación, cocina o afines.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</si>
  <si>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BANCARIA
Presencial y/o virtual</t>
  </si>
  <si>
    <t>Competencias técnicas del programa</t>
  </si>
  <si>
    <r>
      <rPr>
        <b/>
        <sz val="11"/>
        <rFont val="Arial"/>
        <family val="2"/>
      </rPr>
      <t>Requisitos Académicos:</t>
    </r>
    <r>
      <rPr>
        <sz val="11"/>
        <rFont val="Arial"/>
        <family val="2"/>
      </rPr>
      <t xml:space="preserve">
Preferiblemente: Profesional Universitario en Ciencias Económicas o afines.
Tarjeta profesional.
</t>
    </r>
    <r>
      <rPr>
        <b/>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</si>
  <si>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CONTABLE Y FINANCIERA
Presencial y/o virtual</t>
  </si>
  <si>
    <r>
      <t xml:space="preserve">Preferiblemente con especialización en finanzas, tributaria, costos o afines; con experiencia y manejo de software contable, financiero y de nómina. Lo mismo que formación en tecnologías de la información y las comunicaciones aplicadas para el desarrollo de las actividades propias del área contable y financiera:
</t>
    </r>
    <r>
      <rPr>
        <b/>
        <sz val="12"/>
        <rFont val="Arial"/>
        <family val="2"/>
      </rPr>
      <t>Alternativa 1.
Requisitos Académicos:</t>
    </r>
    <r>
      <rPr>
        <sz val="12"/>
        <rFont val="Arial"/>
        <family val="2"/>
      </rPr>
      <t xml:space="preserve">
Profesional Universitarios o Tecnólogo en Contaduría pública, finanzas o  afines.
Opcional: Tecnólogo en Contaduría pública, finanzas, administración de empresas, economía, o afines.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 xml:space="preserve">
Alternativa 2.
Requisitos Académicos:</t>
    </r>
    <r>
      <rPr>
        <sz val="12"/>
        <rFont val="Arial"/>
        <family val="2"/>
      </rPr>
      <t xml:space="preserve">
Título de técnico profesional en: Contaduría pública, finanzas, administración de empresas, economía, o afines.
</t>
    </r>
    <r>
      <rPr>
        <b/>
        <i/>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</si>
  <si>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TITULADA PRESENCIAL
GESTIÓN ADMINISTRATIVA
GESTIÓN EMPRESARIAL
GESTIÓN DEL TALENTO HUMANO
Presencial y/o virtual</t>
  </si>
  <si>
    <r>
      <rPr>
        <b/>
        <sz val="11"/>
        <rFont val="Arial"/>
        <family val="2"/>
      </rPr>
      <t>Alternativa 1
Requisitos Académicos:</t>
    </r>
    <r>
      <rPr>
        <sz val="11"/>
        <rFont val="Arial"/>
        <family val="2"/>
      </rPr>
      <t xml:space="preserve">
Profesional en Administrador de empresas, gestión empresarial, ciencias administrativas o afines, preferiblemente especialista y/o actualización en servicio al cliente.
Tarjeta profesional.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Alternativa 2
Requisitos Académicos:</t>
    </r>
    <r>
      <rPr>
        <sz val="11"/>
        <rFont val="Arial"/>
        <family val="2"/>
      </rPr>
      <t xml:space="preserve">
Tecnólogo en Gestión Empresarial o áreas afines o cuatro (4) años de estudios universitarios en mercadeo, logística o áreas afines.
</t>
    </r>
    <r>
      <rPr>
        <b/>
        <sz val="11"/>
        <rFont val="Arial"/>
        <family val="2"/>
      </rPr>
      <t>Experiencia Relacionada</t>
    </r>
    <r>
      <rPr>
        <sz val="11"/>
        <rFont val="Arial"/>
        <family val="2"/>
      </rPr>
      <t xml:space="preserve">: Treinta (30)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</si>
  <si>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DOCUMENTAL
Presencial y/o virtual</t>
  </si>
  <si>
    <r>
      <rPr>
        <b/>
        <sz val="12"/>
        <rFont val="Arial"/>
        <family val="2"/>
      </rPr>
      <t>Requisitos Académicos:
Preferiblemente</t>
    </r>
    <r>
      <rPr>
        <sz val="12"/>
        <rFont val="Arial"/>
        <family val="2"/>
      </rPr>
      <t xml:space="preserve">: Profesiona en Ciencias de la Información y la Documentación o Archivística; Tarjeta profesional.
</t>
    </r>
    <r>
      <rPr>
        <b/>
        <sz val="12"/>
        <rFont val="Arial"/>
        <family val="2"/>
      </rPr>
      <t>Opcional</t>
    </r>
    <r>
      <rPr>
        <sz val="12"/>
        <rFont val="Arial"/>
        <family val="2"/>
      </rPr>
      <t xml:space="preserve">: Egresados SENA con título de Tecnólogo en gestión documental o técnico profesional en archivo; Tarjeta profesional.
</t>
    </r>
    <r>
      <rPr>
        <b/>
        <sz val="12"/>
        <rFont val="Arial"/>
        <family val="2"/>
      </rPr>
      <t xml:space="preserve">Experiencia Relacionada: </t>
    </r>
    <r>
      <rPr>
        <sz val="12"/>
        <rFont val="Arial"/>
        <family val="2"/>
      </rPr>
      <t>Dieciocho (18) meses estarán relacionados con el ejercicio de empleos, actividades u oficios afines con su profesión objeto de la contratación.</t>
    </r>
    <r>
      <rPr>
        <b/>
        <sz val="12"/>
        <rFont val="Arial"/>
        <family val="2"/>
      </rPr>
      <t xml:space="preserve">
Experiencia Docente: </t>
    </r>
    <r>
      <rPr>
        <sz val="12"/>
        <rFont val="Arial"/>
        <family val="2"/>
      </rPr>
      <t xml:space="preserve">Seis (6) meses en el ejercicio de las actividades de divulgación del conocimiento obtenida en instituciones educativas debidamente reconocidas.
</t>
    </r>
  </si>
  <si>
    <r>
      <t xml:space="preserve">TITULADA PRESENCIAL
COCINA
Presencial y/o virtual
</t>
    </r>
    <r>
      <rPr>
        <sz val="11"/>
        <rFont val="Arial"/>
        <family val="2"/>
      </rPr>
      <t>50% FORMACIÓN
50% SEGUIMIENTO ETAPA PRODUCTIVA</t>
    </r>
  </si>
  <si>
    <r>
      <rPr>
        <b/>
        <sz val="11"/>
        <rFont val="Arial"/>
        <family val="2"/>
      </rPr>
      <t>Requisitos Académicos:
Preferiblemente</t>
    </r>
    <r>
      <rPr>
        <sz val="11"/>
        <rFont val="Arial"/>
        <family val="2"/>
      </rPr>
      <t xml:space="preserve">: Profesional en las áreas de gastronomía, cocina, alta cocina, culinaria o gestión hotelera.
</t>
    </r>
    <r>
      <rPr>
        <b/>
        <sz val="11"/>
        <rFont val="Arial"/>
        <family val="2"/>
      </rPr>
      <t>Opcional</t>
    </r>
    <r>
      <rPr>
        <sz val="11"/>
        <rFont val="Arial"/>
        <family val="2"/>
      </rPr>
      <t xml:space="preserve">: Tecnólogo y/ técnico en las áreas de cocina, gastronomía, culinaria, gestión hotelera o gestión de alimentos y bebidas.
</t>
    </r>
    <r>
      <rPr>
        <b/>
        <sz val="11"/>
        <rFont val="Arial"/>
        <family val="2"/>
      </rPr>
      <t xml:space="preserve">Experiencia Relacionada: </t>
    </r>
    <r>
      <rPr>
        <sz val="11"/>
        <rFont val="Arial"/>
        <family val="2"/>
      </rPr>
      <t>Dieciocho (18) meses estarán relacionados con el ejercicio de empleos, actividades u oficios afines con su profesión objeto de la contratación.</t>
    </r>
    <r>
      <rPr>
        <b/>
        <sz val="11"/>
        <rFont val="Arial"/>
        <family val="2"/>
      </rPr>
      <t xml:space="preserve">
Experiencia Docente: </t>
    </r>
    <r>
      <rPr>
        <sz val="11"/>
        <rFont val="Arial"/>
        <family val="2"/>
      </rPr>
      <t xml:space="preserve">Seis (6) meses en el ejercicio de las actividades de divulgación del conocimiento obtenida en instituciones educativas debidamente reconocidas.
</t>
    </r>
  </si>
  <si>
    <t>TITULADA PRESENCIAL
SISTEMAS
Presencial y/o virtual</t>
  </si>
  <si>
    <r>
      <rPr>
        <b/>
        <sz val="12"/>
        <rFont val="Arial"/>
        <family val="2"/>
      </rPr>
      <t>Requisitos Académicos:
Preferiblemente</t>
    </r>
    <r>
      <rPr>
        <sz val="12"/>
        <rFont val="Arial"/>
        <family val="2"/>
      </rPr>
      <t xml:space="preserve">: Profesional universitario en desarrollo de Software o Ingeniero de Sistemas.
</t>
    </r>
    <r>
      <rPr>
        <b/>
        <sz val="12"/>
        <rFont val="Arial"/>
        <family val="2"/>
      </rPr>
      <t>Opcional</t>
    </r>
    <r>
      <rPr>
        <sz val="12"/>
        <rFont val="Arial"/>
        <family val="2"/>
      </rPr>
      <t xml:space="preserve">: Tecnologo en Análisis, diseño y desarrollo de software o afines; Tarjeta profesional.
</t>
    </r>
    <r>
      <rPr>
        <b/>
        <sz val="12"/>
        <rFont val="Arial"/>
        <family val="2"/>
      </rPr>
      <t xml:space="preserve">Experiencia Relacionada: </t>
    </r>
    <r>
      <rPr>
        <sz val="12"/>
        <rFont val="Arial"/>
        <family val="2"/>
      </rPr>
      <t>Dieciocho (18) meses estarán relacionados con el ejercicio de empleos, actividades u oficios afines con su profesión objeto de la contratación.</t>
    </r>
    <r>
      <rPr>
        <b/>
        <sz val="12"/>
        <rFont val="Arial"/>
        <family val="2"/>
      </rPr>
      <t xml:space="preserve">
Experiencia Docente: </t>
    </r>
    <r>
      <rPr>
        <sz val="12"/>
        <rFont val="Arial"/>
        <family val="2"/>
      </rPr>
      <t xml:space="preserve">Seis (6) meses en el ejercicio de las actividades de divulgación del conocimiento obtenida en instituciones educativas debidamente reconocidas.
</t>
    </r>
  </si>
  <si>
    <t>TITULADA PRESENCIAL
ANÁLISI, DISEÑO Y DESARROLLO DE SOFTWARE
Presencial y/o virtual</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</si>
  <si>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sz val="11"/>
        <rFont val="Arial"/>
        <family val="2"/>
      </rPr>
      <t>Experiencia Relacionada</t>
    </r>
    <r>
      <rPr>
        <sz val="11"/>
        <rFont val="Arial"/>
        <family val="2"/>
      </rPr>
      <t xml:space="preserve">: Dieciocho (18) meses estarán relacionados con el ejercicio de empleos, actividades u oficios afines con el desarrollo de software.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sz val="11"/>
        <rFont val="Arial"/>
        <family val="2"/>
      </rPr>
      <t>Experiencia Relacionada</t>
    </r>
    <r>
      <rPr>
        <sz val="11"/>
        <rFont val="Arial"/>
        <family val="2"/>
      </rPr>
      <t xml:space="preserve">: Treinta (30) meses estarán relacionados con el ejercicio de empleos, actividades u oficios afines con el desarrollo de software.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</si>
  <si>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Competencias técnicas del progama y Formación Complementaria</t>
  </si>
  <si>
    <r>
      <rPr>
        <b/>
        <sz val="11"/>
        <rFont val="Arial"/>
        <family val="2"/>
      </rPr>
      <t>Requisitos Académicos:
Opción 1.</t>
    </r>
    <r>
      <rPr>
        <sz val="11"/>
        <rFont val="Arial"/>
        <family val="2"/>
      </rPr>
      <t xml:space="preserve"> Ingeniero industrial, Agroindustrial y  ciencias afines. 
</t>
    </r>
    <r>
      <rPr>
        <b/>
        <sz val="11"/>
        <rFont val="Arial"/>
        <family val="2"/>
      </rPr>
      <t>Opción 2</t>
    </r>
    <r>
      <rPr>
        <sz val="11"/>
        <rFont val="Arial"/>
        <family val="2"/>
      </rPr>
      <t xml:space="preserve">. Tecnólogo en Logística.
</t>
    </r>
    <r>
      <rPr>
        <b/>
        <sz val="11"/>
        <rFont val="Arial"/>
        <family val="2"/>
      </rPr>
      <t>Opción 3</t>
    </r>
    <r>
      <rPr>
        <sz val="11"/>
        <rFont val="Arial"/>
        <family val="2"/>
      </rPr>
      <t xml:space="preserve">. Seis (6) semestres o su equivalente en Ingeniería industrial. 
</t>
    </r>
    <r>
      <rPr>
        <b/>
        <sz val="11"/>
        <rFont val="Arial"/>
        <family val="2"/>
      </rPr>
      <t>Opción 4</t>
    </r>
    <r>
      <rPr>
        <sz val="11"/>
        <rFont val="Arial"/>
        <family val="2"/>
      </rPr>
      <t xml:space="preserve">. Profesiones afines, Certificación laboral en normas de competencia laboral relacionadas con la titulación
de Dirección de compras.
</t>
    </r>
    <r>
      <rPr>
        <b/>
        <sz val="11"/>
        <rFont val="Arial"/>
        <family val="2"/>
      </rPr>
      <t>Experiencia Relacionada</t>
    </r>
    <r>
      <rPr>
        <sz val="11"/>
        <rFont val="Arial"/>
        <family val="2"/>
      </rPr>
      <t xml:space="preserve">: Diciocho (18)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</si>
  <si>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ENFERMERÍA
Presencial y/o virtual</t>
  </si>
  <si>
    <r>
      <rPr>
        <b/>
        <sz val="12"/>
        <rFont val="Arial"/>
        <family val="2"/>
      </rPr>
      <t>Requisitos Académicos:
Preferiblemente</t>
    </r>
    <r>
      <rPr>
        <sz val="12"/>
        <rFont val="Arial"/>
        <family val="2"/>
      </rPr>
      <t xml:space="preserve">: Profesional en enfermería.
</t>
    </r>
    <r>
      <rPr>
        <b/>
        <sz val="12"/>
        <rFont val="Arial"/>
        <family val="2"/>
      </rPr>
      <t>Opcional</t>
    </r>
    <r>
      <rPr>
        <sz val="12"/>
        <rFont val="Arial"/>
        <family val="2"/>
      </rPr>
      <t xml:space="preserve">: Fisiotepia con posgrado en funciones asistencias y/o Salud Pública.
</t>
    </r>
    <r>
      <rPr>
        <b/>
        <i/>
        <sz val="12"/>
        <rFont val="Arial"/>
        <family val="2"/>
      </rPr>
      <t>Experiencia Relacionada</t>
    </r>
    <r>
      <rPr>
        <sz val="12"/>
        <rFont val="Arial"/>
        <family val="2"/>
      </rPr>
      <t xml:space="preserve">: Diciocho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</si>
  <si>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TITULADA PRESENCIAL
ADMINISTRACIÓN EN SALUD
Presencial y/o virtual</t>
  </si>
  <si>
    <r>
      <rPr>
        <b/>
        <sz val="11"/>
        <rFont val="Arial"/>
        <family val="2"/>
      </rPr>
      <t>Requisitos Académicos:</t>
    </r>
    <r>
      <rPr>
        <sz val="11"/>
        <rFont val="Arial"/>
        <family val="2"/>
      </rPr>
      <t xml:space="preserve">
Profesionales en el área de la salud, Administración en Salud con Especialización Calidad en Salud o Auditoria o Seguridad Social o Gerencia en Salud.
</t>
    </r>
    <r>
      <rPr>
        <b/>
        <sz val="11"/>
        <rFont val="Arial"/>
        <family val="2"/>
      </rPr>
      <t xml:space="preserve">Experiencia Relacionada: </t>
    </r>
    <r>
      <rPr>
        <sz val="11"/>
        <rFont val="Arial"/>
        <family val="2"/>
      </rPr>
      <t>Doce (12) meses estarán relacionados con el ejercicio de empleos, actividades u oficios afines con su profesión objeto de la contratación.</t>
    </r>
    <r>
      <rPr>
        <b/>
        <sz val="11"/>
        <rFont val="Arial"/>
        <family val="2"/>
      </rPr>
      <t xml:space="preserve">
Experiencia Docente: </t>
    </r>
    <r>
      <rPr>
        <sz val="11"/>
        <rFont val="Arial"/>
        <family val="2"/>
      </rPr>
      <t>Doce (12) meses en el ejercicio de las actividades de divulgación del conocimiento obtenida en instituciones educativas debidamente reconocidas.</t>
    </r>
  </si>
  <si>
    <t>TITULADA PRESENCIAL
SALUD PÚBLICA
Presencial y/o virtual</t>
  </si>
  <si>
    <r>
      <rPr>
        <b/>
        <sz val="11"/>
        <rFont val="Arial"/>
        <family val="2"/>
      </rPr>
      <t>Requisitos Académicos:</t>
    </r>
    <r>
      <rPr>
        <sz val="11"/>
        <rFont val="Arial"/>
        <family val="2"/>
      </rPr>
      <t xml:space="preserve">
Profesionales del área de la salud con postgrado en salud pública o epidemiología.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Doce (12) meses en el ejercicio de las actividades de divulgación del conocimiento obtenida en instituciones educativas debidamente reconocidas.</t>
    </r>
  </si>
  <si>
    <t>TITULADA PRESENCIAL
ATENCIÓN INTEGRAL A LA PRIMERA INFANCIA
Presencial, Virtual y/o Seguimiento Etapa Productiva</t>
  </si>
  <si>
    <r>
      <rPr>
        <b/>
        <sz val="11"/>
        <rFont val="Arial"/>
        <family val="2"/>
      </rPr>
      <t>Requisitos Académicos:
Opción uno:</t>
    </r>
    <r>
      <rPr>
        <sz val="11"/>
        <rFont val="Arial"/>
        <family val="2"/>
      </rPr>
      <t xml:space="preserve"> Profesional en carreras de formación relacionadas Psicología, Trabajo social, Sociología o afines.
</t>
    </r>
    <r>
      <rPr>
        <b/>
        <sz val="11"/>
        <rFont val="Arial"/>
        <family val="2"/>
      </rPr>
      <t>Opción dos</t>
    </r>
    <r>
      <rPr>
        <sz val="11"/>
        <rFont val="Arial"/>
        <family val="2"/>
      </rPr>
      <t xml:space="preserve">: Profesional con estudios relacionados en ética, bioética o  humanismo.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</si>
  <si>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SERVICIOS FARMACÉUTICOS
Presencial y/o virtual</t>
  </si>
  <si>
    <r>
      <rPr>
        <b/>
        <sz val="11"/>
        <rFont val="Arial"/>
        <family val="2"/>
      </rPr>
      <t>Requisitos Académicos:
Preferiblemente</t>
    </r>
    <r>
      <rPr>
        <sz val="11"/>
        <rFont val="Arial"/>
        <family val="2"/>
      </rPr>
      <t xml:space="preserve">: Químico farmacéutico o profesional en Regencia de farmacia.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Opcional</t>
    </r>
    <r>
      <rPr>
        <sz val="11"/>
        <rFont val="Arial"/>
        <family val="2"/>
      </rPr>
      <t xml:space="preserve">:
</t>
    </r>
    <r>
      <rPr>
        <b/>
        <sz val="11"/>
        <rFont val="Arial"/>
        <family val="2"/>
      </rPr>
      <t>Requisitos Académicos:</t>
    </r>
    <r>
      <rPr>
        <sz val="11"/>
        <rFont val="Arial"/>
        <family val="2"/>
      </rPr>
      <t xml:space="preserve">
Tecnología en Regencia de Farmacia
</t>
    </r>
    <r>
      <rPr>
        <b/>
        <i/>
        <sz val="11"/>
        <rFont val="Arial"/>
        <family val="2"/>
      </rPr>
      <t>Experiencia Relacionada</t>
    </r>
    <r>
      <rPr>
        <sz val="11"/>
        <rFont val="Arial"/>
        <family val="2"/>
      </rPr>
      <t xml:space="preserve">: Treinta (30)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</si>
  <si>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PELUQUERIA Y CUIDADO ESTÉTICO DE MANOS Y PIES
Presencial y/o virtual</t>
  </si>
  <si>
    <r>
      <rPr>
        <b/>
        <sz val="11"/>
        <rFont val="Arial"/>
        <family val="2"/>
      </rPr>
      <t>Requisitos Académicos:
Preferiblemente</t>
    </r>
    <r>
      <rPr>
        <sz val="11"/>
        <rFont val="Arial"/>
        <family val="2"/>
      </rPr>
      <t xml:space="preserve">: Profesional en peluquería o belleza integral.
</t>
    </r>
    <r>
      <rPr>
        <b/>
        <sz val="11"/>
        <rFont val="Arial"/>
        <family val="2"/>
      </rPr>
      <t>Opcional</t>
    </r>
    <r>
      <rPr>
        <sz val="11"/>
        <rFont val="Arial"/>
        <family val="2"/>
      </rPr>
      <t xml:space="preserve">: Técnico en peluquería o técnico en belleza integral.
</t>
    </r>
    <r>
      <rPr>
        <b/>
        <sz val="11"/>
        <rFont val="Arial"/>
        <family val="2"/>
      </rPr>
      <t>Experiencia Relacionada</t>
    </r>
    <r>
      <rPr>
        <sz val="11"/>
        <rFont val="Arial"/>
        <family val="2"/>
      </rPr>
      <t xml:space="preserve">: Veinticuatro (24)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</si>
  <si>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SEGURIDAD VIAL, CONTROL DE TRANSITO Y TRANSPORTE
Presencial y/o virtual</t>
  </si>
  <si>
    <r>
      <rPr>
        <b/>
        <sz val="11"/>
        <rFont val="Arial"/>
        <family val="2"/>
      </rPr>
      <t>Opción uno.
Requisitos Académicos:</t>
    </r>
    <r>
      <rPr>
        <sz val="11"/>
        <rFont val="Arial"/>
        <family val="2"/>
      </rPr>
      <t xml:space="preserve">
Profesional en derecho, investigación judicial.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dos:
Requisitos Académicos:</t>
    </r>
    <r>
      <rPr>
        <sz val="11"/>
        <rFont val="Arial"/>
        <family val="2"/>
      </rPr>
      <t xml:space="preserve">
Tecnólogo en investigación judicial y/o criminalística o afines o cuatro (4) años estudios universitarios en derecho, investigación judicial o cuatro (4) años estudios universitarios en ingeniería de transporte, industrial, mecánica, administración de empresas.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</si>
  <si>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SERVICIOS DE RESTAURANTE Y BAR 
Presencial y/o virtual</t>
  </si>
  <si>
    <r>
      <rPr>
        <b/>
        <sz val="11"/>
        <rFont val="Arial"/>
        <family val="2"/>
      </rPr>
      <t>Requisitos Académicos:</t>
    </r>
    <r>
      <rPr>
        <sz val="11"/>
        <rFont val="Arial"/>
        <family val="2"/>
      </rPr>
      <t xml:space="preserve">
Preferiblemente: Profesional en hotelería y turismo. 
Opcional: Tecnólogo y/o técnico en mesa y bar o gastronomía.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</si>
  <si>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FERNANDO ALFONSO ESCOBAR QUIRA</t>
  </si>
  <si>
    <t>HAROL ARMANDO ROSERO SALAZAR</t>
  </si>
  <si>
    <t>Mirtha Gilma Espinosa Urbano</t>
  </si>
  <si>
    <t>C.C.  10.530.994</t>
  </si>
  <si>
    <t>C.C. 76.320.134</t>
  </si>
  <si>
    <t>C.C. 27.450.864</t>
  </si>
  <si>
    <t>Subdirector</t>
  </si>
  <si>
    <t>Coordinador  Académico</t>
  </si>
  <si>
    <t>Coordinadora Formación Profesional</t>
  </si>
  <si>
    <t>RUBRO</t>
  </si>
  <si>
    <t xml:space="preserve">1er Pago </t>
  </si>
  <si>
    <t>Último Pago</t>
  </si>
  <si>
    <t>Días</t>
  </si>
  <si>
    <t>MERCADEO
Virtual</t>
  </si>
  <si>
    <r>
      <rPr>
        <b/>
        <sz val="12"/>
        <rFont val="Arial"/>
        <family val="2"/>
      </rPr>
      <t>Alternativa 1
Requisitos Académicos:</t>
    </r>
    <r>
      <rPr>
        <sz val="12"/>
        <rFont val="Arial"/>
        <family val="2"/>
      </rPr>
      <t xml:space="preserve">
Profesional en Administrador de empresas, gestión empresarial, ciencias administrativas o afines, preferiblemente especialista y/o actualización en servicio al cliente; Tarjeta profesional.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Tecnólogo en Gestión Empresarial o áreas afines o cuatro (4) años de estudios universitarios en mercadeo, logística o áreas afines.
</t>
    </r>
    <r>
      <rPr>
        <b/>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</si>
  <si>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ANALISIS, DISEÑO Y DESARROLLO DE SOFTWARE
Virtual</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</si>
  <si>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sz val="11"/>
        <rFont val="Arial"/>
        <family val="2"/>
      </rPr>
      <t>Experiencia Relacionada</t>
    </r>
    <r>
      <rPr>
        <sz val="11"/>
        <rFont val="Arial"/>
        <family val="2"/>
      </rPr>
      <t xml:space="preserve">: Dieciocho (18) meses estarán relacionados con el ejercicio de empleos, actividades u oficios afines con el desarrollo de software y/o redes de computadoras.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sz val="11"/>
        <rFont val="Arial"/>
        <family val="2"/>
      </rPr>
      <t>Experiencia Relacionada</t>
    </r>
    <r>
      <rPr>
        <sz val="11"/>
        <rFont val="Arial"/>
        <family val="2"/>
      </rPr>
      <t xml:space="preserve">: Treinta (30) meses estarán relacionados con el ejercicio de empleos, actividades u oficios afines con el desarrollo de software y/o redes de computadoras.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</si>
  <si>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NEGOCIACIÓN INTERNACIONAL
Virtual</t>
  </si>
  <si>
    <r>
      <rPr>
        <b/>
        <sz val="12"/>
        <rFont val="Arial"/>
        <family val="2"/>
      </rPr>
      <t xml:space="preserve">Requisitos Académicos:
</t>
    </r>
    <r>
      <rPr>
        <sz val="12"/>
        <rFont val="Arial"/>
        <family val="2"/>
      </rPr>
      <t xml:space="preserve">Preferiblemente: Profesional universitario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
Opcional: Tecnólogo en Negociación Internacional.
</t>
    </r>
    <r>
      <rPr>
        <b/>
        <i/>
        <sz val="12"/>
        <rFont val="Arial"/>
        <family val="2"/>
      </rPr>
      <t>Experiencia Relacionada</t>
    </r>
    <r>
      <rPr>
        <sz val="12"/>
        <rFont val="Arial"/>
        <family val="2"/>
      </rPr>
      <t xml:space="preserve">: Veinticuatro (24) meses estarán relacionados con el ejercicio de empleos, actividades u oficios afines con el desarrollo de software y/o redes de computadoras.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</si>
  <si>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GESTIÓN LOGÍTICA
Virtual</t>
  </si>
  <si>
    <r>
      <rPr>
        <b/>
        <sz val="11"/>
        <rFont val="Arial"/>
        <family val="2"/>
      </rPr>
      <t>Requisitos Académicos:
Opción 1.</t>
    </r>
    <r>
      <rPr>
        <sz val="11"/>
        <rFont val="Arial"/>
        <family val="2"/>
      </rPr>
      <t xml:space="preserve"> Ingeniero industrial, Agroindustrial y  ciencias afines. 
</t>
    </r>
    <r>
      <rPr>
        <b/>
        <sz val="11"/>
        <rFont val="Arial"/>
        <family val="2"/>
      </rPr>
      <t>Opción 2</t>
    </r>
    <r>
      <rPr>
        <sz val="11"/>
        <rFont val="Arial"/>
        <family val="2"/>
      </rPr>
      <t xml:space="preserve">. Tecnólogo en Logística.
</t>
    </r>
    <r>
      <rPr>
        <b/>
        <sz val="11"/>
        <rFont val="Arial"/>
        <family val="2"/>
      </rPr>
      <t>Opción 3</t>
    </r>
    <r>
      <rPr>
        <sz val="11"/>
        <rFont val="Arial"/>
        <family val="2"/>
      </rPr>
      <t xml:space="preserve">. Seis (6) semestres o su equivalente en Ingeniería industrial. 
</t>
    </r>
    <r>
      <rPr>
        <b/>
        <sz val="11"/>
        <rFont val="Arial"/>
        <family val="2"/>
      </rPr>
      <t>Opción 4</t>
    </r>
    <r>
      <rPr>
        <sz val="11"/>
        <rFont val="Arial"/>
        <family val="2"/>
      </rPr>
      <t xml:space="preserve">. Profesiones afines, Certificación laboral en normas de competencia laboral relacionadas con la titulación
de Dirección de compras.
</t>
    </r>
    <r>
      <rPr>
        <b/>
        <i/>
        <sz val="11"/>
        <rFont val="Arial"/>
        <family val="2"/>
      </rPr>
      <t>Experiencia Relacionada</t>
    </r>
    <r>
      <rPr>
        <sz val="11"/>
        <rFont val="Arial"/>
        <family val="2"/>
      </rPr>
      <t xml:space="preserve">: Dieciocho (18) meses estarán relacionados con el ejercicio de empleos, actividades u oficios afines con el desarrollo de software y/o redes de computadoras.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</si>
  <si>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GUIANZA TURISTICA
A distancia</t>
  </si>
  <si>
    <r>
      <rPr>
        <b/>
        <sz val="12"/>
        <rFont val="Arial"/>
        <family val="2"/>
      </rPr>
      <t>Requisitos Académicos:</t>
    </r>
    <r>
      <rPr>
        <sz val="12"/>
        <rFont val="Arial"/>
        <family val="2"/>
      </rPr>
      <t xml:space="preserve">
Preferiblemente: Profesional en Administración turística y hotelera, Hotelería y turismo.
Opcional: Tecnólogo en organización de eventos y/o
Tecnólogo en gestión hotelera.
</t>
    </r>
    <r>
      <rPr>
        <b/>
        <i/>
        <sz val="12"/>
        <rFont val="Arial"/>
        <family val="2"/>
      </rPr>
      <t>Experiencia Relacionada</t>
    </r>
    <r>
      <rPr>
        <sz val="12"/>
        <rFont val="Arial"/>
        <family val="2"/>
      </rPr>
      <t xml:space="preserve">: Dieciocho (18) meses estarán relacionados con el ejercicio de empleos, actividades u oficios afines con el desarrollo de software y/o redes de computadoras.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</si>
  <si>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PROYECCION DE ADICIONES</t>
  </si>
  <si>
    <t>Terminación
(D-M-A)</t>
  </si>
  <si>
    <t>SEGUIMIENTO A ETAPA PRODUCTIVA
(AREA ADMINISTRATIVA)</t>
  </si>
  <si>
    <r>
      <rPr>
        <b/>
        <sz val="12"/>
        <rFont val="Arial"/>
        <family val="2"/>
      </rPr>
      <t>Alternativa 1
Requisitos Académicos:</t>
    </r>
    <r>
      <rPr>
        <sz val="12"/>
        <rFont val="Arial"/>
        <family val="2"/>
      </rPr>
      <t xml:space="preserve">
Profesional en Administrador de empresas, gestión empresarial, ciencias administrativas o afines, preferiblemente especialista y/o actualización en servicio al cliente;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Tecnólogo en Gestión Empresarial o áreas afines o cuatro (4) años de estudios universitarios en mercadeo, logística o áreas afines.
</t>
    </r>
    <r>
      <rPr>
        <b/>
        <i/>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</si>
  <si>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SEGUIMIENTO A ETAPA PRODUCTIVA
(AREA ARCHIVO)</t>
  </si>
  <si>
    <r>
      <rPr>
        <b/>
        <sz val="12"/>
        <rFont val="Arial"/>
        <family val="2"/>
      </rPr>
      <t>Requisitos Académicos:
Preferiblemente</t>
    </r>
    <r>
      <rPr>
        <sz val="12"/>
        <rFont val="Arial"/>
        <family val="2"/>
      </rPr>
      <t xml:space="preserve">: Profesiona en Ciencias de la Información y la Documentación o Archivística; Tarjeta profesional.
</t>
    </r>
    <r>
      <rPr>
        <b/>
        <sz val="12"/>
        <rFont val="Arial"/>
        <family val="2"/>
      </rPr>
      <t>Opcional</t>
    </r>
    <r>
      <rPr>
        <sz val="12"/>
        <rFont val="Arial"/>
        <family val="2"/>
      </rPr>
      <t xml:space="preserve">: Egresados SENA con título de Tecnólogo en gestión documental o técnico profesional en archivo;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</si>
  <si>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 xml:space="preserve">C.C.  10.530.994 </t>
  </si>
  <si>
    <t>No. de personas a contratar</t>
  </si>
  <si>
    <t>No. de meses a contratar</t>
  </si>
  <si>
    <t>No. de días a contratar</t>
  </si>
  <si>
    <t>TODOS LOS PROGRAMAS
(TRANSVERSAL
ÉTICA)
Presencial y/o virtual</t>
  </si>
  <si>
    <t>ÉTICA PARA LA CONSTRUCCIÓN DE UNA CULTURA DE PAZ</t>
  </si>
  <si>
    <r>
      <rPr>
        <b/>
        <sz val="12"/>
        <rFont val="Arial"/>
        <family val="2"/>
      </rPr>
      <t xml:space="preserve">Requisitos Académicos:
Preferiblemente: </t>
    </r>
    <r>
      <rPr>
        <sz val="12"/>
        <rFont val="Arial"/>
        <family val="2"/>
      </rPr>
      <t xml:space="preserve">Licenciado en educación física o profesional en ciencias del deporte.
</t>
    </r>
    <r>
      <rPr>
        <b/>
        <sz val="12"/>
        <rFont val="Arial"/>
        <family val="2"/>
      </rPr>
      <t>Opcional</t>
    </r>
    <r>
      <rPr>
        <sz val="12"/>
        <rFont val="Arial"/>
        <family val="2"/>
      </rPr>
      <t xml:space="preserve">: Tecnólogo en actividad física o entrenamiento deportivo con Especialización tecnológica relacionada con el área de conocimiento.
</t>
    </r>
    <r>
      <rPr>
        <b/>
        <i/>
        <sz val="12"/>
        <rFont val="Arial"/>
        <family val="2"/>
      </rPr>
      <t>Experiencia Relacionada</t>
    </r>
    <r>
      <rPr>
        <sz val="12"/>
        <rFont val="Arial"/>
        <family val="2"/>
      </rPr>
      <t xml:space="preserve">: Doce (12) meses estarán relacionados con el ejercicio de empleos, actividades u oficios afines con su profesión objeto de la contratación.
</t>
    </r>
    <r>
      <rPr>
        <b/>
        <i/>
        <sz val="12"/>
        <rFont val="Arial"/>
        <family val="2"/>
      </rPr>
      <t>Experiencia Docente</t>
    </r>
    <r>
      <rPr>
        <sz val="12"/>
        <rFont val="Arial"/>
        <family val="2"/>
      </rPr>
      <t xml:space="preserve">: Doce (12) meses en el ejercicio de las actividades de divulgación del conocimiento obtenida en instituciones educativas debidamente reconocidas.
</t>
    </r>
  </si>
  <si>
    <t>TODOS LOS PROGRAMAS
(TRANSVERSAL
INGLES - FRANCES)
Presencial y/o virtual</t>
  </si>
  <si>
    <t>INGLÉS</t>
  </si>
  <si>
    <r>
      <rPr>
        <b/>
        <sz val="12"/>
        <rFont val="Arial"/>
        <family val="2"/>
      </rPr>
      <t>Requisitos Académicos:</t>
    </r>
    <r>
      <rPr>
        <sz val="12"/>
        <rFont val="Arial"/>
        <family val="2"/>
      </rPr>
      <t xml:space="preserve">
Profesional en cualquier área de conocimiento, con Nivel mínimo B2 de acuerdo con el MCER. Los exámenes admitidos deben corresponder a la lista de exámenes aprobados por la NTC 5580 (Icontec -MEN) tener una vigencia de dos (2) años, corresponder a cuatro habilidades de dominio de la lengua (comprensión oral, comprensión escrita, producción oral, producción escrita).
</t>
    </r>
    <r>
      <rPr>
        <b/>
        <sz val="12"/>
        <rFont val="Arial"/>
        <family val="2"/>
      </rPr>
      <t>Experiencia Relacionada</t>
    </r>
    <r>
      <rPr>
        <sz val="12"/>
        <rFont val="Arial"/>
        <family val="2"/>
      </rPr>
      <t xml:space="preserve">: Veinticuatro (24) meses relacionados con la docencia de lengua extranjera.
</t>
    </r>
  </si>
  <si>
    <t>TODOS LOS PROGRAMAS
(TRANSVERSAL
CULTURA FISICA)
Presencial y/o virtual</t>
  </si>
  <si>
    <t>ACTIVIDAD FÍSICA Y HÁBITOS DE VIDA SALUDABLE</t>
  </si>
  <si>
    <r>
      <rPr>
        <b/>
        <sz val="12"/>
        <rFont val="Arial"/>
        <family val="2"/>
      </rPr>
      <t>Requisitos Académicos:</t>
    </r>
    <r>
      <rPr>
        <sz val="12"/>
        <rFont val="Arial"/>
        <family val="2"/>
      </rPr>
      <t xml:space="preserve">
Preferiblemente: Licenciado en educación física o profesional en ciencias del deporte.
Opcional: Tecnólogo en actividad física o entrenamiento deportivo con Especialización tecnológica relacionada con el área de conocimiento.
</t>
    </r>
    <r>
      <rPr>
        <b/>
        <i/>
        <sz val="12"/>
        <rFont val="Arial"/>
        <family val="2"/>
      </rPr>
      <t>Experiencia Relacionada</t>
    </r>
    <r>
      <rPr>
        <sz val="12"/>
        <rFont val="Arial"/>
        <family val="2"/>
      </rPr>
      <t xml:space="preserve">: Doce (12)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</si>
  <si>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AMBIENTAL)
Presencial y/o virtual</t>
  </si>
  <si>
    <t>PROTECCIÓN PARA LA SALUD Y EL MEDIO AMBIENTE</t>
  </si>
  <si>
    <r>
      <rPr>
        <b/>
        <sz val="12"/>
        <rFont val="Arial"/>
        <family val="2"/>
      </rPr>
      <t>Requisitos Académicos:</t>
    </r>
    <r>
      <rPr>
        <sz val="12"/>
        <rFont val="Arial"/>
        <family val="2"/>
      </rPr>
      <t xml:space="preserve">
Ingeniero ambiental, Ecólogo, Profesiones afines o Profesional con especialización en gestión ambiental.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</si>
  <si>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COMUNICACIÓN)
Presencial y/o virtual</t>
  </si>
  <si>
    <t>COMUNICACIÓN</t>
  </si>
  <si>
    <r>
      <rPr>
        <b/>
        <sz val="12"/>
        <rFont val="Arial"/>
        <family val="2"/>
      </rPr>
      <t>Requisitos Académicos:</t>
    </r>
    <r>
      <rPr>
        <sz val="12"/>
        <rFont val="Arial"/>
        <family val="2"/>
      </rPr>
      <t xml:space="preserve">
Profesional universitario en ciencias de la comunicación, periodismo, lingüística, filología, lenguas clásicas o modernas, español y literatura.
Veinticuatro (24) meses de experiencia relacionada en área de formación y seis (6) meses de experiencia docente.
</t>
    </r>
    <r>
      <rPr>
        <b/>
        <sz val="12"/>
        <rFont val="Arial"/>
        <family val="2"/>
      </rPr>
      <t>Experiencia Relacionada</t>
    </r>
    <r>
      <rPr>
        <sz val="12"/>
        <rFont val="Arial"/>
        <family val="2"/>
      </rPr>
      <t xml:space="preserve">: Veinticuatro (24)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</si>
  <si>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EMPRENDIMIENTO)
Presencial y/o virtual</t>
  </si>
  <si>
    <t>CULTURA EMPRENDEDORA Y EMPRESARIAL</t>
  </si>
  <si>
    <r>
      <rPr>
        <b/>
        <sz val="12"/>
        <rFont val="Arial"/>
        <family val="2"/>
      </rPr>
      <t>Alternativa 1.
Requisitos Académicos:</t>
    </r>
    <r>
      <rPr>
        <sz val="12"/>
        <rFont val="Arial"/>
        <family val="2"/>
      </rPr>
      <t xml:space="preserve">
Profesionales en Ciencias económicas, Mercadeo, Ingeniería industrial, Logística, o afines.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Título de Tecnólogo en: ciencias económicas, ingeniería industrial, mercadeo, logística o afines.
Título de Técnico Profesional en: ciencias económicas, mercadeo, ingeniería industrial, logística o afines.
</t>
    </r>
    <r>
      <rPr>
        <b/>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</si>
  <si>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MATEMATICAS)
Presencial y/o virtual</t>
  </si>
  <si>
    <t>MATEMÁTICAS</t>
  </si>
  <si>
    <r>
      <rPr>
        <b/>
        <sz val="12"/>
        <rFont val="Arial"/>
        <family val="2"/>
      </rPr>
      <t>Requisitos Académicos:</t>
    </r>
    <r>
      <rPr>
        <sz val="12"/>
        <rFont val="Arial"/>
        <family val="2"/>
      </rPr>
      <t xml:space="preserve">
Profesional universitario en disciplina académica del núcleo básico de conocimiento en: licenciado en matemáticas o ingeniero afín al programa de formación.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</si>
  <si>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SALUD OCUPACIONAL)
Presencial y/o virtual</t>
  </si>
  <si>
    <r>
      <rPr>
        <b/>
        <sz val="12"/>
        <rFont val="Arial"/>
        <family val="2"/>
      </rPr>
      <t>Requisitos Académicos:</t>
    </r>
    <r>
      <rPr>
        <sz val="12"/>
        <rFont val="Arial"/>
        <family val="2"/>
      </rPr>
      <t xml:space="preserve">
Profesional especializado en seguridad y salud en el trabajo con formación en gestión o educación ambientales.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</si>
  <si>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SALUD
(30% Investigación
70% Seguimiento Etapa productiva)</t>
  </si>
  <si>
    <r>
      <rPr>
        <b/>
        <sz val="12"/>
        <rFont val="Arial"/>
        <family val="2"/>
      </rPr>
      <t>Requisitos Académicos:
Preferiblemente</t>
    </r>
    <r>
      <rPr>
        <sz val="12"/>
        <rFont val="Arial"/>
        <family val="2"/>
      </rPr>
      <t xml:space="preserve">: Profesional en enfermería y/o fisiotepia.
</t>
    </r>
    <r>
      <rPr>
        <b/>
        <sz val="12"/>
        <rFont val="Arial"/>
        <family val="2"/>
      </rPr>
      <t>Opcional</t>
    </r>
    <r>
      <rPr>
        <sz val="12"/>
        <rFont val="Arial"/>
        <family val="2"/>
      </rPr>
      <t xml:space="preserve">: Otras áreas de la Salud.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</si>
  <si>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DESARROLLO DE SOFTWARE
(30% Investigación
70% Seguimiento Etapa productiva)</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</si>
  <si>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i/>
        <sz val="11"/>
        <rFont val="Arial"/>
        <family val="2"/>
      </rPr>
      <t>Experiencia Relacionada</t>
    </r>
    <r>
      <rPr>
        <sz val="11"/>
        <rFont val="Arial"/>
        <family val="2"/>
      </rPr>
      <t xml:space="preserve">: Dieciocho (18) meses estarán relacionados con el ejercicio de empleos, actividades u oficios afines al desarrollo de software.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i/>
        <sz val="11"/>
        <rFont val="Arial"/>
        <family val="2"/>
      </rPr>
      <t>Experiencia Relacionada</t>
    </r>
    <r>
      <rPr>
        <sz val="11"/>
        <rFont val="Arial"/>
        <family val="2"/>
      </rPr>
      <t xml:space="preserve">: Treinta (30) meses estarán relacionados con el ejercicio de empleos, actividades u oficios afines al desarrollo de software.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</si>
  <si>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ANIMACIÓN DIGITAL Y 3D
Presencial y/o virtual
(30% Investigación
70% Formación)</t>
  </si>
  <si>
    <r>
      <rPr>
        <b/>
        <sz val="12"/>
        <rFont val="Arial"/>
        <family val="2"/>
      </rPr>
      <t>Requisitos Académicos:</t>
    </r>
    <r>
      <rPr>
        <sz val="12"/>
        <rFont val="Arial"/>
        <family val="2"/>
      </rPr>
      <t xml:space="preserve">
Preferiblemente: Profesional en diseño gráfico o carreras afines en animación digital o 3D.
Opcional: Tecnólogo animación digital, animación 3D, ilustración para producciones audiovisuales.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</si>
  <si>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r>
      <t xml:space="preserve">TODOS LOS PROGRAMAS
</t>
    </r>
    <r>
      <rPr>
        <b/>
        <sz val="11"/>
        <rFont val="Arial"/>
        <family val="2"/>
      </rPr>
      <t>(AMBIENTAL)</t>
    </r>
    <r>
      <rPr>
        <b/>
        <sz val="12"/>
        <rFont val="Arial"/>
        <family val="2"/>
      </rPr>
      <t xml:space="preserve">
Presencial y/o virtual
(30% Investigación
70% Formación)</t>
    </r>
  </si>
  <si>
    <t>Protección para la salud y el medio ambiente</t>
  </si>
  <si>
    <r>
      <rPr>
        <b/>
        <sz val="12"/>
        <rFont val="Arial"/>
        <family val="2"/>
      </rPr>
      <t>Requisitos Académicos:</t>
    </r>
    <r>
      <rPr>
        <sz val="12"/>
        <rFont val="Arial"/>
        <family val="2"/>
      </rPr>
      <t xml:space="preserve">
Ingeniero ambiental, Ecólogo, Profesiones afines o Profesional con especialización en gestión ambiental.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Seis (6) meses en el ejercicio de las actividades de divulgación del conocimiento obtenida en instituciones educativas debidamente reconocidas.</t>
    </r>
  </si>
  <si>
    <t>PLAN DE CONTRATACIÓN DE INSTRUCTORES AÑO 2019
PROGRAMACION REGULAR - FORMACION TITULADA RED DE SALUD Y SERVICIOS PERSONALES</t>
  </si>
  <si>
    <t>930715-C-3603-1300-14-0-3603025-10-02-10</t>
  </si>
  <si>
    <t>Periodo:  2019</t>
  </si>
  <si>
    <t>Acta No.  001  del 9 de enero de 2019</t>
  </si>
  <si>
    <r>
      <t xml:space="preserve">OBSERVACIONES 
</t>
    </r>
    <r>
      <rPr>
        <sz val="9"/>
        <rFont val="Cambria"/>
        <family val="1"/>
      </rPr>
      <t>(PERFIL  DEL INSTRUCTOR)</t>
    </r>
  </si>
  <si>
    <t>ANIMACION DIGITAL</t>
  </si>
  <si>
    <r>
      <t xml:space="preserve">Profesionales en diseño gráfico o sistemas o Tecnólogos en animación digital o afines, expertos en técnicas de animación digital, dominio de los diversos software de animación,preferiblemente con
Certificación Internacional en Desarrollo de Productos de Animación sobre Plataformas Adobe o AutoDesk. Mínimo 18 meses de experiencia profesional en el área y 6 meses de experiencia docente. </t>
    </r>
    <r>
      <rPr>
        <b/>
        <sz val="9"/>
        <rFont val="Arial"/>
        <family val="2"/>
      </rPr>
      <t>50% de dedicación a INVESTIGACIÓN</t>
    </r>
  </si>
  <si>
    <t>DESARROLLO DE SOFTWARE O PROGRAMACION.</t>
  </si>
  <si>
    <r>
      <t xml:space="preserve">El programa requiere de un equipo de instructores con Título de Tecnólogo o Cuatro (4) años de Estudios Universitarios, relacionados con la especialidad objeto de formación, preferiblemente con Certificación Internacional en Desarrollo de Soluciones de Software ya sea en Tecnologías Sun Microsystems (Java o MySQL), Microsoft (Visual Studio o SQL Server) u Oracle (Administración o Desarrollo sobre PL/SQL).
Veinticuatro (24) meses de Experiencia: de los cuales Dieciocho (18) meses estarán relacionados con el ejercicio de la profesión u oficio objeto de la formación profesional y Seis (6) meses en labores de docencia. </t>
    </r>
    <r>
      <rPr>
        <b/>
        <sz val="9"/>
        <rFont val="Arial"/>
        <family val="2"/>
      </rPr>
      <t>50% de dedicación a INVESTIGACIÓN</t>
    </r>
  </si>
  <si>
    <t>SALUD</t>
  </si>
  <si>
    <r>
      <t xml:space="preserve">Profesionales en enfermería con formación específica en PAI, mínimo 12 meses de experiencia en su desempeño profesional. mínimo 24 meses de vinculación laboral en el desempeño de funciones relacionadas con los procesos comunitarios. mínimo 12 meses de experiencia en formación y/o educación. </t>
    </r>
    <r>
      <rPr>
        <b/>
        <sz val="9"/>
        <rFont val="Arial"/>
        <family val="2"/>
      </rPr>
      <t>50% de dedicación a INVESTIGACIÓN</t>
    </r>
  </si>
  <si>
    <t>MIRTHA GILMA ESPINOSA</t>
  </si>
  <si>
    <t xml:space="preserve">C.C.  </t>
  </si>
  <si>
    <t>C.C. 76320134</t>
  </si>
  <si>
    <t xml:space="preserve">C.C. </t>
  </si>
  <si>
    <t>REVISTA INDEXADA 1 AÑO</t>
  </si>
  <si>
    <t>Q1</t>
  </si>
  <si>
    <t>Anexo 2 de colciencias.</t>
  </si>
  <si>
    <t>A, B, C</t>
  </si>
  <si>
    <t xml:space="preserve">PLAN DE CONTRATACIÓN DE INSTRUCTORES AÑO 2021
PROGRAMA DE ARTICULACIÓN </t>
  </si>
  <si>
    <t>Acta No.</t>
  </si>
  <si>
    <r>
      <rPr>
        <b/>
        <sz val="7.5"/>
        <rFont val="Calibri Light"/>
        <family val="2"/>
        <scheme val="major"/>
      </rPr>
      <t>Terminación</t>
    </r>
    <r>
      <rPr>
        <b/>
        <sz val="8"/>
        <rFont val="Calibri Light"/>
        <family val="1"/>
        <scheme val="major"/>
      </rPr>
      <t xml:space="preserve">
(D-M-A)</t>
    </r>
  </si>
  <si>
    <t>ASISTENCIA EN ORGANIZACION DE ARCHIVOS</t>
  </si>
  <si>
    <t>Según el diseño curricular del programa</t>
  </si>
  <si>
    <t>25/01/2021</t>
  </si>
  <si>
    <t>REQUISITOS ACADÉMICOS:
PREFERIBLEMENTE: PROFESIONAL EN CIENCIAS DE LA INFORMACIÓN DE LA  COMUNICACIÓN O ARCHIVISTICA; Tarjeta profesional.
OPCIONAL: EGRASADO SENA CON TUITULO DE TECNOLOGO EN GESTION DOCUMENTAL O TECNICO PROFESIONAL EN ARCHIVO; Tarjeta profesional.
EXPERIENCIA RELACIONADA: DIECIOCHO (18) MESES ESTARAN ESTARAN RELACIONADOS CON EL EJERCICIO DE EMPLEOS, ACTIVIDADES U OFICIOS AFINES CON SU PROFESIÓN OBJETO DE LA CONTRATACIÓN.
EXPERIENCIA DOCENTE: SEIS (6) MESES EN EL EJERCICIO DE LAS ACTIVIDADES DE DIVULGACION DEL CONOCIMIENTO OBTENIDA EN INSTITUCIONES EDUCATIVAS DEBIDAMENTE RECONOCIDAS.</t>
  </si>
  <si>
    <t>TCO EN ASISTENCIA ADMINISTRATIVA</t>
  </si>
  <si>
    <r>
      <rPr>
        <b/>
        <sz val="10"/>
        <rFont val="Calibri"/>
        <family val="2"/>
      </rPr>
      <t>REQUISITOS ACADÉMICOS:</t>
    </r>
    <r>
      <rPr>
        <sz val="10"/>
        <rFont val="Calibri"/>
        <family val="2"/>
      </rPr>
      <t xml:space="preserve">
- PROFESIONAL EN CIENCIAS ECONÓMICAS O AFINES
- PROFESIONAL EN ADMINISTRACIÓN DE EMPRESAS O AFINES
- PROFESIONAL EN MERCADEO O AFINES
- PROFESIONAL EN INGENIERÍA INDUSTRIAL O AFINES
</t>
    </r>
    <r>
      <rPr>
        <b/>
        <sz val="10"/>
        <rFont val="Calibri"/>
        <family val="2"/>
      </rPr>
      <t xml:space="preserve">EXPERIENCIA RELACIONADA: </t>
    </r>
    <r>
      <rPr>
        <sz val="10"/>
        <rFont val="Calibri"/>
        <family val="2"/>
      </rPr>
      <t>DOCE (12) MESES ESTARAN ESTARAN RELACIONADOS CON EL EJERCICIO DE EMPLEOS, ACTIVIDADES U OFICIOS AFINES CON SU PROFESIÓN OBJETO DE LA CONTRATACIÓN.</t>
    </r>
    <r>
      <rPr>
        <b/>
        <sz val="10"/>
        <rFont val="Calibri"/>
        <family val="2"/>
      </rPr>
      <t xml:space="preserve">
EXPERICNCIA DOCENTE: </t>
    </r>
    <r>
      <rPr>
        <sz val="10"/>
        <rFont val="Calibri"/>
        <family val="2"/>
      </rPr>
      <t xml:space="preserve">DOCE (12) MESES EN EL EJERCICIO DE LAS ACTIVIDADES DE DIVULGACION DEL CONOCIMIENTO OBTENIDA EN INSTITUCIONES EDUCATIVAS DEBIDAMENTE RECONOCIDAS.
</t>
    </r>
  </si>
  <si>
    <t>TCO COCINA</t>
  </si>
  <si>
    <t>REQUISITOS ACADÉMICOS:
PREFERIBLEMENTE: PROFESIONAL EN LAS ÁREAS DE GASTRONOMÍA, COCINA, ALTA COCINA, CULINARIA O GESTIÓN HOTELERA.
OPCIONAL: TECNÓLOGO Y/ TÉCNICO EN LAS ÁREAS DE COCINA, GASTRONOMÍA, CULINARIA, GESTIÓN HOTELERA O GESTIÓN DE ALIMENTOS Y BEBIDAS.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</si>
  <si>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TCO SISTEMAS</t>
  </si>
  <si>
    <r>
      <rPr>
        <b/>
        <sz val="8"/>
        <rFont val="Arial"/>
        <family val="2"/>
      </rPr>
      <t xml:space="preserve">REQUISITO ACADÉMICOS: </t>
    </r>
    <r>
      <rPr>
        <sz val="8"/>
        <rFont val="Arial"/>
        <family val="2"/>
      </rPr>
      <t xml:space="preserve">
TÍTULO DE TECNÓLOGO O PROFESIONAL EN SISTEMAS, ELECTRÓNICA O PROFESIONES RELACIONADAS CON LA ESPECIALIDAD OBJETO DE FORMACIÓN.
</t>
    </r>
    <r>
      <rPr>
        <b/>
        <sz val="8"/>
        <rFont val="Arial"/>
        <family val="2"/>
      </rPr>
      <t>EXPERIENCIA LABORAL</t>
    </r>
    <r>
      <rPr>
        <sz val="8"/>
        <rFont val="Arial"/>
        <family val="2"/>
      </rPr>
      <t xml:space="preserve">: DOCE (12) MESES ESTARÁN RELACIONADOS CON EL EJERCICIO DE LA PROFESIÓN U OFICIO OBJETO DE LA FORMACIÓN PROFESIONAL 
</t>
    </r>
    <r>
      <rPr>
        <b/>
        <sz val="8"/>
        <rFont val="Arial"/>
        <family val="2"/>
      </rPr>
      <t>EXPERICNCIA DOCENTE</t>
    </r>
    <r>
      <rPr>
        <sz val="8"/>
        <rFont val="Arial"/>
        <family val="2"/>
      </rPr>
      <t xml:space="preserve">: DOCE (12) MESES EN EL EJERCICIO DE LAS ACTIVIDADES DE DIVULGACION DEL CONOCIMIENTO OBTENIDA EN INSTITUCIONES EDUCATIVAS DEBIDAMENTE RECONOCIDAS.
</t>
    </r>
  </si>
  <si>
    <t>TCO ANIMACION TURISTICA</t>
  </si>
  <si>
    <r>
      <rPr>
        <b/>
        <sz val="8"/>
        <color theme="1"/>
        <rFont val="Arial"/>
        <family val="2"/>
      </rPr>
      <t xml:space="preserve">REQUISITOS ACADÉMICOS: </t>
    </r>
    <r>
      <rPr>
        <sz val="8"/>
        <color theme="1"/>
        <rFont val="Arial"/>
        <family val="2"/>
      </rPr>
      <t xml:space="preserve">
TECNÓLOGO O PROFESIONAL EN ADMINISTRACIÓN TURÍSTICA Y/O HOTELERA Y PROFESIONAL EN ADMINISTRACIÓN DE EMPRESAS.
</t>
    </r>
    <r>
      <rPr>
        <b/>
        <sz val="8"/>
        <color theme="1"/>
        <rFont val="Arial"/>
        <family val="2"/>
      </rPr>
      <t>EXPERIENCIA LABORAL</t>
    </r>
    <r>
      <rPr>
        <sz val="8"/>
        <color theme="1"/>
        <rFont val="Arial"/>
        <family val="2"/>
      </rPr>
      <t xml:space="preserve">: 2 AÑOS DE EXPERIENCIA EN EL ÁREA DE ATENCIÓN Y SERVICIO AL CLIENTE EN EMPRESAS RELACIONADAS CON EL SECTOR TURÍSTICO. Y
</t>
    </r>
    <r>
      <rPr>
        <b/>
        <sz val="8"/>
        <color theme="1"/>
        <rFont val="Arial"/>
        <family val="2"/>
      </rPr>
      <t>EXPERIENCIA DOCENTE</t>
    </r>
    <r>
      <rPr>
        <sz val="8"/>
        <color theme="1"/>
        <rFont val="Arial"/>
        <family val="2"/>
      </rPr>
      <t xml:space="preserve">: SEIS (6) MESES EN EL EJERCICIO DE LAS ACTIVIDADES DE DIVULGACIÓN DEL CONOCIMIENTO OBTENIDA EN INSTITUCIONES EDUCATIVAS DEBIDAMENTE RECONOCIDAS.
</t>
    </r>
  </si>
  <si>
    <t>SEGUIMIENTO</t>
  </si>
  <si>
    <r>
      <rPr>
        <b/>
        <sz val="8"/>
        <rFont val="Arial"/>
        <family val="2"/>
      </rPr>
      <t>REQUISITOS ACADÉMICOS: 
ALTERNATIVA 1</t>
    </r>
    <r>
      <rPr>
        <sz val="8"/>
        <rFont val="Arial"/>
        <family val="2"/>
      </rPr>
      <t xml:space="preserve">: TÍTULO PROFESIONAL UNIVERSITARIO EN DISCIPLINA ACADÉMICA DEL NÚCLEO BÁSICO DE CONOCIMIENTO EN:
- ADMINISTRACIÓN DE EMPRESAS.
- COMUNICACIÓN SOCIAL.
- MERCADEO Y PUBLICIDAD.
- INGENIEROS.
</t>
    </r>
    <r>
      <rPr>
        <b/>
        <sz val="8"/>
        <rFont val="Arial"/>
        <family val="2"/>
      </rPr>
      <t>ALTERNATIVA 2</t>
    </r>
    <r>
      <rPr>
        <sz val="8"/>
        <rFont val="Arial"/>
        <family val="2"/>
      </rPr>
      <t xml:space="preserve">: TECNÓLOGO O CUATRO AÑOS DE FORMACIÓN UNIVERSITARIA ASOCIADA A LOS PROGRAMAS DE FORMACIÓN PROFESIONAL QUE IMPARTIRÁ EN SU DESEMPEÑO Y DE ACUERDO AL NÚCLEO BÁSICO DE CONOCIMIENTO DEFINIDO PARA EL ÁREA TEMÁTICA: - TECNÓLOGO EN GESTIÓN EMPRESARIAL, TECNÓLOGO EN GESTIÓN BANCARIA Y DE ENTIDADES FINANCIERAS, TECNÓLOGO EN GESTIÓN INTEGRAL DEL RIESGO EN SEGUROS, TECNÓLOGO EN GESTIÓN INTEGRAL EN FONDOS DE PENSIONES Y CESANTÍAS, TECNÓLOGO EN GESTIÓN DE NEGOCIOS, TECNÓLOGO EN GESTIÓN DE NEGOCIOS FIDUCIARIOS, TECNÓLOGO EN GESTIÓN FINANCIERA Y DE TESORERÍA
</t>
    </r>
    <r>
      <rPr>
        <b/>
        <sz val="8"/>
        <rFont val="Arial"/>
        <family val="2"/>
      </rPr>
      <t>EXPERIENCIA LABORAL</t>
    </r>
    <r>
      <rPr>
        <sz val="8"/>
        <rFont val="Arial"/>
        <family val="2"/>
      </rPr>
      <t xml:space="preserve">
</t>
    </r>
    <r>
      <rPr>
        <b/>
        <sz val="8"/>
        <rFont val="Arial"/>
        <family val="2"/>
      </rPr>
      <t>ALTERNATIVA 1:</t>
    </r>
    <r>
      <rPr>
        <sz val="8"/>
        <rFont val="Arial"/>
        <family val="2"/>
      </rPr>
      <t xml:space="preserve"> VEINTICUATRO (24) MESES DE EXPERIENCIA: DE LOS CUALES DIECIOCHO (18) MESES ESTARÁN RELACIONADOS CON EL EJERCICIO DE LA PROFESIÓN U OFICIO OBJETO DE LA FORMACIÓN PROFESIONAL.
</t>
    </r>
    <r>
      <rPr>
        <b/>
        <sz val="8"/>
        <rFont val="Arial"/>
        <family val="2"/>
      </rPr>
      <t>EXPERIENCIA DOCENTE</t>
    </r>
    <r>
      <rPr>
        <sz val="8"/>
        <rFont val="Arial"/>
        <family val="2"/>
      </rPr>
      <t xml:space="preserve">:SEIS (6) MESES EN EL EJERCICIO DE LAS ACTIVIDADES DE DIVULGACIÓN DEL CONOCIMIENTO OBTENIDA EN INSTITUCIONES EDUCATIVAS DEBIDAMENTE RECONOCIDAS.
</t>
    </r>
    <r>
      <rPr>
        <b/>
        <sz val="8"/>
        <rFont val="Arial"/>
        <family val="2"/>
      </rPr>
      <t>ALTERNATIVA 2</t>
    </r>
    <r>
      <rPr>
        <sz val="8"/>
        <rFont val="Arial"/>
        <family val="2"/>
      </rPr>
      <t xml:space="preserve">: TREINTA Y SEIS (36) MESES DE EXPERIENCIA: DE LOS CUALES VEINTICUATRO (24) MESES ESTARÁN RELACIONADOS CON EL EJERCICIO DE LA PROFESIÓN U OFICIO OBJETO DE LA FORMACIÓN PROFESIONAL.
</t>
    </r>
    <r>
      <rPr>
        <b/>
        <sz val="8"/>
        <rFont val="Arial"/>
        <family val="2"/>
      </rPr>
      <t>EXPERIENCIA DOCENTE</t>
    </r>
    <r>
      <rPr>
        <sz val="8"/>
        <rFont val="Arial"/>
        <family val="2"/>
      </rPr>
      <t>:DOCE (12) MESES EN EL EJERCICIO DE LAS ACTIVIDADES DE DIVULGACIÓN DEL CONOCIMIENTO OBTENIDA EN INSTITUCIONES EDUCATIVAS DEBIDAMENTE RECONOCIDAS.</t>
    </r>
  </si>
  <si>
    <t>CONTABILIZACIÓN</t>
  </si>
  <si>
    <t>CONTABILIZACION DE OPERACIONES COMERCIALES Y FINANCIERAS</t>
  </si>
  <si>
    <r>
      <rPr>
        <b/>
        <sz val="8"/>
        <rFont val="Arial"/>
        <family val="2"/>
      </rPr>
      <t>REQUISITOS ACADÉMICOS</t>
    </r>
    <r>
      <rPr>
        <sz val="8"/>
        <rFont val="Arial"/>
        <family val="2"/>
      </rPr>
      <t xml:space="preserve">:
PROFESIONAL EN CIENCIAS ECONÓMICAS O AFINES
PROFESIONAL EN ADMINISTRACIÓN DE EMPRESAS O AFINES
PROFESIONAL EN MERCADEO O AFINES
PROFESIONAL EN INGENIERÍA INDUSTRIAL O AFINES
</t>
    </r>
    <r>
      <rPr>
        <b/>
        <sz val="8"/>
        <rFont val="Arial"/>
        <family val="2"/>
      </rPr>
      <t>EXPERIENCIA LABORAL</t>
    </r>
    <r>
      <rPr>
        <sz val="8"/>
        <rFont val="Arial"/>
        <family val="2"/>
      </rPr>
      <t xml:space="preserve">: VEINTICUATRO (24) MESES DE EXPERIENCIA: DE LOS CUALES DOCE (12) MESES ESTARÁN RELACIONADOS CON EL EJERCICIO DE LA PROFESIÓN U OFICIO OBJETO DE LA FORMACIÓN PROFESIONAL.
</t>
    </r>
    <r>
      <rPr>
        <b/>
        <sz val="8"/>
        <rFont val="Arial"/>
        <family val="2"/>
      </rPr>
      <t>EXPERIENCIA DOCENTE</t>
    </r>
    <r>
      <rPr>
        <sz val="8"/>
        <rFont val="Arial"/>
        <family val="2"/>
      </rPr>
      <t xml:space="preserve">: SEIS (6) MESES EN EL EJERCICIO DE LAS ACTIVIDADES DE DIVULGACIÓN DEL CONOCIMIENTO OBTENIDA EN INSTITUCIONES EDUCATIVAS DEBIDAMENTE RECONOCIDAS.
</t>
    </r>
  </si>
  <si>
    <t>Fernando Alfonso Escobar Quirá</t>
  </si>
  <si>
    <t>Ana Alexandra Rodríguez Vargas</t>
  </si>
  <si>
    <t>C.C. 25.283.835</t>
  </si>
  <si>
    <t>Subdirector (E )</t>
  </si>
  <si>
    <t xml:space="preserve">Coordinadora  Académica Programas Especiales </t>
  </si>
  <si>
    <t xml:space="preserve">PLAN DE CONTRATACIÓN DE INSTRUCTORES AÑO 2021
FORMACIÓN VIRTUAL COMPLEMENTARIA </t>
  </si>
  <si>
    <t xml:space="preserve">Elaborado por: </t>
  </si>
  <si>
    <r>
      <rPr>
        <b/>
        <sz val="7.5"/>
        <rFont val="Calibri Light"/>
        <family val="2"/>
        <scheme val="major"/>
      </rPr>
      <t>Terminación</t>
    </r>
    <r>
      <rPr>
        <b/>
        <sz val="9"/>
        <rFont val="Calibri Light"/>
        <family val="1"/>
        <scheme val="major"/>
      </rPr>
      <t xml:space="preserve">
(D-M-A)</t>
    </r>
  </si>
  <si>
    <t xml:space="preserve">Área de: Inglés y Frances </t>
  </si>
  <si>
    <t>Según el diseño curricular del programa
Circular 237 de 2017</t>
  </si>
  <si>
    <t>30/11/2021</t>
  </si>
  <si>
    <r>
      <rPr>
        <b/>
        <sz val="8"/>
        <rFont val="Calibri"/>
        <family val="2"/>
      </rPr>
      <t xml:space="preserve">REQUISITOS ACADÉMICOS: </t>
    </r>
    <r>
      <rPr>
        <sz val="8"/>
        <rFont val="Calibri"/>
        <family val="2"/>
      </rPr>
      <t xml:space="preserve">
PROFESIONAL EN CUALQUIER ÁREA DE CONOCIMIENTO, CON NIVEL MÍNIMO B2 DE ACUERDO CON EL MCER. LOS EXAMENES ADMITIDOS DEBEN CORRESPONDER A LA LISTA DE EXAMENES APROBADOS POR LA NTC 5580 (ICONTEC -MEN) TENER UNA VIGENCIA DE DOS AÑOS, CORRESPONDER A CUATRO HABILIDADES DE DOMINIO DE LA LENGUA (COMPRENSIÓN ORAL, COMPRENSIÓN ESCRITA, PRODUCCIÓN ORAL, PRODUCCIÓN ESCRITA). 
</t>
    </r>
    <r>
      <rPr>
        <b/>
        <sz val="8"/>
        <rFont val="Calibri"/>
        <family val="2"/>
      </rPr>
      <t>EXPERIENCIA LABORAL</t>
    </r>
    <r>
      <rPr>
        <sz val="8"/>
        <rFont val="Calibri"/>
        <family val="2"/>
      </rPr>
      <t xml:space="preserve">: 24 (VEINTICUATRO) MESES RELACIONADOS CON LA DOCENCIA DE LENGUA EXTRANJERA.
</t>
    </r>
  </si>
  <si>
    <t xml:space="preserve"> En el área de Mercadeo y Logistica </t>
  </si>
  <si>
    <r>
      <rPr>
        <b/>
        <sz val="8"/>
        <rFont val="Calibri"/>
        <family val="2"/>
      </rPr>
      <t>REQUISITOS ACADÉMICOS</t>
    </r>
    <r>
      <rPr>
        <sz val="8"/>
        <rFont val="Calibri"/>
        <family val="2"/>
      </rPr>
      <t xml:space="preserve">: 
PROFESIONAL EN LAS ÁREAS ADMINISTRATIVAS, ECONÓMICAS O DE MERCADEO
</t>
    </r>
    <r>
      <rPr>
        <b/>
        <sz val="8"/>
        <rFont val="Calibri"/>
        <family val="2"/>
      </rPr>
      <t xml:space="preserve">EXPERIENCIA RELACIONADA: </t>
    </r>
    <r>
      <rPr>
        <sz val="8"/>
        <rFont val="Calibri"/>
        <family val="2"/>
      </rPr>
      <t>DOCE (12) MESES  ESTARAN RELACIONADOS CON EL EJERCICIO DE EMPLEOS, ACTIVIDADES U OFICIOS AFINES CON SU PROFESIÓN OBJETO DE LA CONTRATACIÓN.</t>
    </r>
    <r>
      <rPr>
        <b/>
        <sz val="8"/>
        <rFont val="Calibri"/>
        <family val="2"/>
      </rPr>
      <t xml:space="preserve">
EXPERICNCIA DOCENTE:</t>
    </r>
    <r>
      <rPr>
        <sz val="8"/>
        <rFont val="Calibri"/>
        <family val="2"/>
      </rPr>
      <t xml:space="preserve"> SEIS (6) MESES EN EL EJERCICIO DE LAS ACTIVIDADES DE DIVULGACION DEL CONOCIMIENTO OBTENIDA EN INSTITUCIONES EDUCATIVAS DEBIDAMENTE RECONOCIDAS.</t>
    </r>
  </si>
  <si>
    <t xml:space="preserve">En el área Contabilidad y Finanzas </t>
  </si>
  <si>
    <r>
      <rPr>
        <b/>
        <sz val="8"/>
        <rFont val="Calibri"/>
        <family val="2"/>
      </rPr>
      <t>REQUISITOS ACADÉMICOS</t>
    </r>
    <r>
      <rPr>
        <sz val="8"/>
        <rFont val="Calibri"/>
        <family val="2"/>
      </rPr>
      <t xml:space="preserve">: 
PROFESIONAL EN CONTADURÍA PÚBLICA O ADMINISTRACIÓN FINANCIERA.
</t>
    </r>
    <r>
      <rPr>
        <b/>
        <sz val="8"/>
        <rFont val="Calibri"/>
        <family val="2"/>
      </rPr>
      <t>EXPERIENCIA RELACIONADA</t>
    </r>
    <r>
      <rPr>
        <sz val="8"/>
        <rFont val="Calibri"/>
        <family val="2"/>
      </rPr>
      <t xml:space="preserve">: DOCE (12)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Y SEIS (6) MESES EN EL ÁREA VIRTUAL.
</t>
    </r>
  </si>
  <si>
    <t>En el área SALUD</t>
  </si>
  <si>
    <r>
      <rPr>
        <b/>
        <sz val="8"/>
        <rFont val="Calibri"/>
        <family val="2"/>
      </rPr>
      <t>REQUISITOS ACADÉMICOS</t>
    </r>
    <r>
      <rPr>
        <sz val="8"/>
        <rFont val="Calibri"/>
        <family val="2"/>
      </rPr>
      <t xml:space="preserve">: 
PROFESIONAL O TECNÓLOGO DEL ÁREA DE LA SALUD CON EXPERIENCIA EN ATENCIÓN DE PERSONAS EN EL AMBIENTE PREHOSPITALARIO.
</t>
    </r>
    <r>
      <rPr>
        <b/>
        <sz val="8"/>
        <rFont val="Calibri"/>
        <family val="2"/>
      </rPr>
      <t>EXPERIENCIA RELACIONADA</t>
    </r>
    <r>
      <rPr>
        <sz val="8"/>
        <rFont val="Calibri"/>
        <family val="2"/>
      </rPr>
      <t xml:space="preserve">: DIECIOCHO (18) MESES  ESTARAN RELACIONADOS CON EL EJERCICIO DE EMPLEOS, ACTIVIDADES U OFICIOS AFINES CON  LA ATENCIÓN DE PERSONAS LESIONADAS. 
</t>
    </r>
    <r>
      <rPr>
        <b/>
        <sz val="8"/>
        <rFont val="Calibri"/>
        <family val="2"/>
      </rPr>
      <t>EXPERICNCIA DOCENTE</t>
    </r>
    <r>
      <rPr>
        <sz val="8"/>
        <rFont val="Calibri"/>
        <family val="2"/>
      </rPr>
      <t xml:space="preserve">: DOCE (12) MESES EN EL EJERCICIO DE LAS ACTIVIDADES DE DIVULGACION DEL CONOCIMIENTO OBTENIDA EN INSTITUCIONES EDUCATIVAS DEBIDAMENTE RECONOCIDAS Y SEIS (6) MESES EN EL ÁREA VIRTUAL.
</t>
    </r>
  </si>
  <si>
    <t>Area de gestión documental</t>
  </si>
  <si>
    <r>
      <rPr>
        <b/>
        <sz val="8"/>
        <rFont val="Calibri"/>
        <family val="2"/>
      </rPr>
      <t>REQUISITOS ACADÉMICOS:</t>
    </r>
    <r>
      <rPr>
        <sz val="8"/>
        <rFont val="Calibri"/>
        <family val="2"/>
      </rPr>
      <t xml:space="preserve">
</t>
    </r>
    <r>
      <rPr>
        <b/>
        <sz val="8"/>
        <rFont val="Calibri"/>
        <family val="2"/>
      </rPr>
      <t>PREFERIBLEMENTE</t>
    </r>
    <r>
      <rPr>
        <sz val="8"/>
        <rFont val="Calibri"/>
        <family val="2"/>
      </rPr>
      <t xml:space="preserve">: PROFESIONAL EN CIENCIAS DE LA INFORMACIÓN DE LA  COMUNICACIÓN O ARCHIVISTICA; Tarjeta profesional.
</t>
    </r>
    <r>
      <rPr>
        <b/>
        <sz val="8"/>
        <rFont val="Calibri"/>
        <family val="2"/>
      </rPr>
      <t>OPCIONAL</t>
    </r>
    <r>
      <rPr>
        <sz val="8"/>
        <rFont val="Calibri"/>
        <family val="2"/>
      </rPr>
      <t xml:space="preserve">: EGRASADO SENA CON TUITULO DE TECNOLOGO EN GESTION DOCUMENTAL O TECNICO PROFESIONAL EN ARCHIVO; Tarjeta profesional.
</t>
    </r>
    <r>
      <rPr>
        <b/>
        <sz val="8"/>
        <rFont val="Calibri"/>
        <family val="2"/>
      </rPr>
      <t>EXPERIENCIA RELACIONADA</t>
    </r>
    <r>
      <rPr>
        <sz val="8"/>
        <rFont val="Calibri"/>
        <family val="2"/>
      </rPr>
      <t xml:space="preserve">: DIECIOCHO (18)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t>
    </r>
  </si>
  <si>
    <t>Convenio DPS</t>
  </si>
  <si>
    <r>
      <rPr>
        <b/>
        <sz val="8"/>
        <rFont val="Calibri"/>
        <family val="2"/>
      </rPr>
      <t xml:space="preserve">REQUISITOS ACADÉMICOS: </t>
    </r>
    <r>
      <rPr>
        <sz val="8"/>
        <rFont val="Calibri"/>
        <family val="2"/>
      </rPr>
      <t xml:space="preserve">
PROFESIONAL EN EL ÁREA DE HUMANIDADES, PREFERIBLEMENTE  PSICOLOGÍA, SOCIOLOGÍA, TRABAJO SOCIAL, O ÁREAS AFINES, CON FORMACIÓN COMO TUTOR
</t>
    </r>
    <r>
      <rPr>
        <b/>
        <sz val="8"/>
        <rFont val="Calibri"/>
        <family val="2"/>
      </rPr>
      <t>EXPERIENCIA RELACIONADA</t>
    </r>
    <r>
      <rPr>
        <sz val="8"/>
        <rFont val="Calibri"/>
        <family val="2"/>
      </rPr>
      <t xml:space="preserve">: DIECIOCHO (18)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Y SEIS (6) MESES EN AL ÁREA VIRTUAL.
</t>
    </r>
  </si>
  <si>
    <t xml:space="preserve">PLAN DE CONTRATACIÓN DE INSTRUCTORES AÑO 2021
PROGRAMA DE COMPLEMENTARIA REGULAR </t>
  </si>
  <si>
    <t>Valor de un Técnico:</t>
  </si>
  <si>
    <t>En el área sistemas TIC - Herramientas Ofimáticas.</t>
  </si>
  <si>
    <t>15/12/2021</t>
  </si>
  <si>
    <r>
      <rPr>
        <b/>
        <sz val="9"/>
        <rFont val="Calibri"/>
        <family val="2"/>
      </rPr>
      <t>REQUISITO ACADÉMICOS:</t>
    </r>
    <r>
      <rPr>
        <sz val="9"/>
        <rFont val="Calibri"/>
        <family val="2"/>
      </rPr>
      <t xml:space="preserve">
TÍTULO DE TECNÓLOGO O PROFESIONAL EN SISTEMAS, ELECTRÓNICA O PROFESIONES RELACIONADAS CON LA ESPECIALIDAD OBJETO DE FORMACIÓN.
</t>
    </r>
    <r>
      <rPr>
        <b/>
        <sz val="9"/>
        <rFont val="Calibri"/>
        <family val="2"/>
      </rPr>
      <t xml:space="preserve">EXPERIENCIA LABORAL: </t>
    </r>
    <r>
      <rPr>
        <sz val="9"/>
        <rFont val="Calibri"/>
        <family val="2"/>
      </rPr>
      <t xml:space="preserve">DIECIOCHO (18) MESES ESTARAN  RELACIONADOS CON EL EJERCICIO DE EMPLEOS, ACTIVIDADES U OFICIOS AFINES CON SU PROFESIÓN OBJETO DE LA CONTRATACIÓN..
</t>
    </r>
    <r>
      <rPr>
        <b/>
        <sz val="9"/>
        <rFont val="Calibri"/>
        <family val="2"/>
      </rPr>
      <t>EXPERICNCIA DOCENTE</t>
    </r>
    <r>
      <rPr>
        <sz val="9"/>
        <rFont val="Calibri"/>
        <family val="2"/>
      </rPr>
      <t xml:space="preserve">: SEIS (6) MESES EN EL EJERCICIO DE LAS ACTIVIDADES DE DIVULGACION DEL CONOCIMIENTO OBTENIDA EN INSTITUCIONES EDUCATIVAS DEBIDAMENTE RECONOCIDAS.
</t>
    </r>
  </si>
  <si>
    <r>
      <t>En el área APH, Primeros auxilios</t>
    </r>
    <r>
      <rPr>
        <sz val="8"/>
        <color rgb="FFFF0000"/>
        <rFont val="Arial"/>
        <family val="2"/>
      </rPr>
      <t xml:space="preserve">, </t>
    </r>
    <r>
      <rPr>
        <sz val="8"/>
        <rFont val="Arial"/>
        <family val="2"/>
      </rPr>
      <t>Bioseguridad.</t>
    </r>
  </si>
  <si>
    <r>
      <rPr>
        <b/>
        <sz val="9"/>
        <rFont val="Calibri"/>
        <family val="2"/>
      </rPr>
      <t xml:space="preserve">REQUISITO ACADÉMICOS: </t>
    </r>
    <r>
      <rPr>
        <sz val="9"/>
        <rFont val="Calibri"/>
        <family val="2"/>
      </rPr>
      <t xml:space="preserve">
PROFESIONAL O TECNÓLOGO DEL ÁREA DE LA SALUD CON EXPERIENCIA EN ATENCIÓN DE PERSONAS EN EL AMBIENTE PREHOSPITALARIO.
</t>
    </r>
    <r>
      <rPr>
        <b/>
        <sz val="9"/>
        <rFont val="Calibri"/>
        <family val="2"/>
      </rPr>
      <t>EXPERIENCIA LABORAL:</t>
    </r>
    <r>
      <rPr>
        <sz val="9"/>
        <rFont val="Calibri"/>
        <family val="2"/>
      </rPr>
      <t xml:space="preserve"> VEINTICUATRO (24) MESES ESTARAN  RELACIONADOS CON EL EJERCICIO DE EMPLEOS, ACTIVIDADES U OFICIOS AFINES CONLA ATENCIÓN DE PERSONAS LESIONADAS.
</t>
    </r>
    <r>
      <rPr>
        <b/>
        <sz val="9"/>
        <rFont val="Calibri"/>
        <family val="2"/>
      </rPr>
      <t>EXPERICNCIA DOCENTE</t>
    </r>
    <r>
      <rPr>
        <sz val="9"/>
        <rFont val="Calibri"/>
        <family val="2"/>
      </rPr>
      <t xml:space="preserve">: SEIS (6) MESES EN EL EJERCICIO DE LAS ACTIVIDADES DE DIVULGACION DEL CONOCIMIENTO OBTENIDA EN INSTITUCIONES EDUCATIVAS DEBIDAMENTE RECONOCIDAS.
</t>
    </r>
  </si>
  <si>
    <t xml:space="preserve">En el área Gastronomía </t>
  </si>
  <si>
    <r>
      <rPr>
        <b/>
        <sz val="9"/>
        <rFont val="Calibri"/>
        <family val="2"/>
      </rPr>
      <t xml:space="preserve">REQUISITOS ACADÉMICOS:
PREFERIBLEMENTE: </t>
    </r>
    <r>
      <rPr>
        <sz val="9"/>
        <rFont val="Calibri"/>
        <family val="2"/>
      </rPr>
      <t>PROFESIONAL EN LAS ÁREAS DE GASTRONOMÍA, COCINA, ALTA COCINA, CULINARIA O GESTIÓN HOTELERA.</t>
    </r>
    <r>
      <rPr>
        <b/>
        <sz val="9"/>
        <rFont val="Calibri"/>
        <family val="2"/>
      </rPr>
      <t xml:space="preserve">
OPCIONAL: </t>
    </r>
    <r>
      <rPr>
        <sz val="9"/>
        <rFont val="Calibri"/>
        <family val="2"/>
      </rPr>
      <t>TECNÓLOGO Y/ TÉCNICO EN LAS ÁREAS DE COCINA, GASTRONOMÍA, CULINARIA, GESTIÓN HOTELERA O GESTIÓN DE ALIMENTOS Y BEBIDAS.</t>
    </r>
    <r>
      <rPr>
        <b/>
        <sz val="9"/>
        <rFont val="Calibri"/>
        <family val="2"/>
      </rPr>
      <t xml:space="preserve">
EXPERIENCIA RELACIONADA: </t>
    </r>
    <r>
      <rPr>
        <sz val="9"/>
        <rFont val="Calibri"/>
        <family val="2"/>
      </rPr>
      <t>DIECIOCHO (18) MESES ESTARÁN RELACIONADOS CON EL EJERCICIO DE EMPLEOS, ACTIVIDADES U OFICIOS AFINES CON SU PROFESIÓN OBJETO DE LA CONTRATACIÓN.</t>
    </r>
    <r>
      <rPr>
        <b/>
        <sz val="9"/>
        <rFont val="Calibri"/>
        <family val="2"/>
      </rPr>
      <t xml:space="preserve">
EXPERIENCIA DOCENTE: </t>
    </r>
    <r>
      <rPr>
        <sz val="9"/>
        <rFont val="Calibri"/>
        <family val="2"/>
      </rPr>
      <t xml:space="preserve">SEIS (6) MESES EN EL EJERCICIO DE LAS ACTIVIDADES DE DIVULGACIÓN DEL CONOCIMIENTO OBTENIDA EN INSTITUCIONES EDUCATIVAS DEBIDAMENTE RECONOCIDAS.
</t>
    </r>
  </si>
  <si>
    <t xml:space="preserve">En el área de Artesanías, Adornos y manualidades. Artesanías en madera </t>
  </si>
  <si>
    <r>
      <rPr>
        <b/>
        <sz val="9"/>
        <rFont val="Calibri"/>
        <family val="2"/>
      </rPr>
      <t xml:space="preserve">REQUISITO ACADÉMICOS: </t>
    </r>
    <r>
      <rPr>
        <sz val="9"/>
        <rFont val="Calibri"/>
        <family val="2"/>
      </rPr>
      <t xml:space="preserve">
ARTESANO, TÉCNICO O PROFESIONAL CON EXPERIENCIA EN EL SECTOR ARTESANAL Y CON CERTIFICACIONES ACADÉMICAS EN EL ÁREA OBJETO DEL PROGRAMA DE FORMACIÓN (OBJETOS ARTESANALES Y DECORATIVOS, BISUTERIA Y MANUALIDADES, TEJIDOS). 
</t>
    </r>
    <r>
      <rPr>
        <b/>
        <sz val="9"/>
        <rFont val="Calibri"/>
        <family val="2"/>
      </rPr>
      <t>EXPERIENCIA RELACIONADA</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</si>
  <si>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 xml:space="preserve">En el área de Comercio y Ventas </t>
  </si>
  <si>
    <r>
      <t xml:space="preserve">REQUISITOS ACADÉMICOS: PROFESIONAL EN LAS ÁREAS ADMINISTRATIVAS, ECONÓMICAS O DE MERCADEO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</si>
  <si>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 xml:space="preserve">En el área de Transporte </t>
  </si>
  <si>
    <r>
      <t xml:space="preserve">OPCIÓN UNO.
</t>
    </r>
    <r>
      <rPr>
        <b/>
        <sz val="9"/>
        <color rgb="FF000000"/>
        <rFont val="Calibri"/>
        <family val="2"/>
      </rPr>
      <t>REQUISITOS ACADÉMICOS:</t>
    </r>
    <r>
      <rPr>
        <sz val="9"/>
        <color rgb="FF000000"/>
        <rFont val="Calibri"/>
        <family val="2"/>
      </rPr>
      <t xml:space="preserve">
PROFESIONAL EN DERECHO, INVESTIGACIÓN JUDICIAL.
</t>
    </r>
    <r>
      <rPr>
        <b/>
        <sz val="9"/>
        <color rgb="FF000000"/>
        <rFont val="Calibri"/>
        <family val="2"/>
      </rPr>
      <t>EXPERIENCIA RELACIONADA</t>
    </r>
    <r>
      <rPr>
        <sz val="9"/>
        <color rgb="FF000000"/>
        <rFont val="Calibri"/>
        <family val="2"/>
      </rPr>
      <t xml:space="preserve">: DOCE (12) MESES ESTARÁN RELACIONADOS CON EL EJERCICIO DE EMPLEOS, ACTIVIDADES U OFICIOS AFINES CON SU PROFESIÓN OBJETO DE LA CONTRATACIÓN.
</t>
    </r>
    <r>
      <rPr>
        <b/>
        <sz val="9"/>
        <color rgb="FF000000"/>
        <rFont val="Calibri"/>
        <family val="2"/>
      </rPr>
      <t>EXPERIENCIA DOCENTE</t>
    </r>
    <r>
      <rPr>
        <sz val="9"/>
        <color rgb="FF000000"/>
        <rFont val="Calibri"/>
        <family val="2"/>
      </rPr>
      <t xml:space="preserve">: SEIS (6) MESES EN EL EJERCICIO DE LAS ACTIVIDADES DE DIVULGACIÓN DEL CONOCIMIENTO OBTENIDA EN INSTITUCIONES EDUCATIVAS DEBIDAMENTE RECONOCIDAS.
OPCIÓN DOS:
</t>
    </r>
    <r>
      <rPr>
        <b/>
        <sz val="9"/>
        <color rgb="FF000000"/>
        <rFont val="Calibri"/>
        <family val="2"/>
      </rPr>
      <t>REQUISITOS ACADÉMICOS:</t>
    </r>
    <r>
      <rPr>
        <sz val="9"/>
        <color rgb="FF000000"/>
        <rFont val="Calibri"/>
        <family val="2"/>
      </rPr>
      <t xml:space="preserve">
TECNÓLOGO EN INVESTIGACIÓN JUDICIAL Y/O CRIMINALÍSTICA O AFINES O CUATRO (4) AÑOS ESTUDIOS UNIVERSITARIOS EN DERECHO, INVESTIGACIÓN JUDICIAL O CUATRO (4) AÑOS ESTUDIOS UNIVERSITARIOS EN INGENIERÍA DE TRANSPORTE, INDUSTRIAL, MECÁNICA, ADMINISTRACIÓN DE EMPRESAS.
</t>
    </r>
    <r>
      <rPr>
        <b/>
        <sz val="9"/>
        <color rgb="FF000000"/>
        <rFont val="Calibri"/>
        <family val="2"/>
      </rPr>
      <t>EXPERIENCIA RELACIONADA</t>
    </r>
    <r>
      <rPr>
        <sz val="9"/>
        <color rgb="FF000000"/>
        <rFont val="Calibri"/>
        <family val="2"/>
      </rPr>
      <t xml:space="preserve">: DOCE (12) MESES ESTARÁN RELACIONADOS CON EL EJERCICIO DE EMPLEOS, ACTIVIDADES U OFICIOS AFINES CON SU PROFESIÓN OBJETO DE LA CONTRATACIÓN.
</t>
    </r>
    <r>
      <rPr>
        <b/>
        <sz val="9"/>
        <color rgb="FF000000"/>
        <rFont val="Calibri"/>
        <family val="2"/>
      </rPr>
      <t>EXPERIENCIA DOCENTE</t>
    </r>
    <r>
      <rPr>
        <sz val="9"/>
        <color rgb="FF000000"/>
        <rFont val="Calibri"/>
        <family val="2"/>
      </rPr>
      <t xml:space="preserve">: SEIS (6) MESES EN EL EJERCICIO DE LAS ACTIVIDADES DE DIVULGACIÓN DEL CONOCIMIENTO OBTENIDA EN INSTITUCIONES EDUCATIVAS DEBIDAMENTE RECONOCIDAS.
</t>
    </r>
  </si>
  <si>
    <t xml:space="preserve">En el área de Panaderia y Pasteleria </t>
  </si>
  <si>
    <r>
      <rPr>
        <b/>
        <sz val="9"/>
        <rFont val="Calibri"/>
        <family val="2"/>
      </rPr>
      <t xml:space="preserve">REQUISITOS ACADÉMICOS: </t>
    </r>
    <r>
      <rPr>
        <sz val="9"/>
        <rFont val="Calibri"/>
        <family val="2"/>
      </rPr>
      <t xml:space="preserve">
INGENIERO DE ALIMENTOS, PROFESIONAL EN CULINARIA Y GASTRONOMÍA, TECNÓLOGO EN ALIMENTOS O ÁREAS AFINES
</t>
    </r>
    <r>
      <rPr>
        <b/>
        <sz val="9"/>
        <rFont val="Calibri"/>
        <family val="2"/>
      </rPr>
      <t>EXPERIENCIA RELACIONADA</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</si>
  <si>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 xml:space="preserve">En el área de Ingles </t>
  </si>
  <si>
    <r>
      <rPr>
        <b/>
        <sz val="9"/>
        <rFont val="Calibri"/>
        <family val="2"/>
      </rPr>
      <t xml:space="preserve">REQUISITOS ACADÉMICOS: </t>
    </r>
    <r>
      <rPr>
        <sz val="9"/>
        <rFont val="Calibri"/>
        <family val="2"/>
      </rPr>
      <t xml:space="preserve">
PROFESIONAL EN CUALQUIER ÁREA DE CONOCIMIENTO, CON NIVEL MÍNIMO B2 DE ACUERDO CON EL MCER. LOS EXAMENES ADMITIDOS DEBEN CORRESPONDER A LA LISTA DE EXAMENES APROBADOS POR LA NTC 5580 (ICONTEC -MEN) TENER UNA VIGENCIA DE DOS AÑOS, CORRESPONDER A CUATRO HABILIDADES DE DOMINIO DE LA LENGUA (COMPRENSIÓN ORAL, COMPRENSIÓN ESCRITA, PRODUCCIÓN ORAL, PRODUCCIÓN ESCRITA). 
</t>
    </r>
    <r>
      <rPr>
        <b/>
        <sz val="9"/>
        <rFont val="Calibri"/>
        <family val="2"/>
      </rPr>
      <t>EXPERIENCIA LABORAL</t>
    </r>
    <r>
      <rPr>
        <sz val="9"/>
        <rFont val="Calibri"/>
        <family val="2"/>
      </rPr>
      <t xml:space="preserve">: 24 (VEINTICUATRO) MESES RELACIONADOS CON LA DOCENCIA DE LENGUA EXTRANJERA.
</t>
    </r>
  </si>
  <si>
    <t>PLAN DE CONTRATACIÓN DE INSTRUCTORES AÑO 2021
PROGRAMA DESPLAZADOS</t>
  </si>
  <si>
    <t>GASTRONOMIA COCINA CALIENTE Y FRIA (1); TRANSFORMACION DE ALIMENTOS (1)</t>
  </si>
  <si>
    <r>
      <rPr>
        <b/>
        <sz val="9"/>
        <rFont val="Calibri"/>
        <family val="2"/>
      </rPr>
      <t>REQUISITOS ACADÉMICOS:</t>
    </r>
    <r>
      <rPr>
        <sz val="9"/>
        <rFont val="Calibri"/>
        <family val="2"/>
      </rPr>
      <t xml:space="preserve">
PREFERIBLEMENTE: PROFESIONAL EN LAS ÁREAS DE GASTRONOMÍA, COCINA, ALTA COCINA, CULINARIA O GESTIÓN HOTELERA.
OPCIONAL: TECNÓLOGO Y/ TÉCNICO EN LAS ÁREAS DE COCINA, GASTRONOMÍA, CULINARIA, GESTIÓN HOTELERA O GESTIÓN DE ALIMENTOS Y BEBIDAS.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</si>
  <si>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PANADERIA - REPOSTERIA</t>
  </si>
  <si>
    <r>
      <rPr>
        <b/>
        <sz val="9"/>
        <rFont val="Calibri"/>
        <family val="2"/>
      </rPr>
      <t>REQUISITOS ACADÉMICOS:</t>
    </r>
    <r>
      <rPr>
        <sz val="9"/>
        <rFont val="Calibri"/>
        <family val="2"/>
      </rPr>
      <t xml:space="preserve">
PREFERIBLEMENTE: INGENIERO DE ALIMENTOS, PROFESIONAL EN GASTRONOMÍA O ÁREAS AFINES.
OPCIONAL:TÉCNICO EN PANIFICACIÓN, COCINA O AFINES.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</si>
  <si>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ELABORACION DE PRODUCTOS DE ASEO Y COSMETICOS</t>
  </si>
  <si>
    <t>15/02/2021</t>
  </si>
  <si>
    <t>14/12/2021</t>
  </si>
  <si>
    <r>
      <rPr>
        <b/>
        <sz val="9"/>
        <rFont val="Calibri"/>
        <family val="2"/>
      </rPr>
      <t xml:space="preserve">REQUISITO ACADÉMICOS: </t>
    </r>
    <r>
      <rPr>
        <sz val="9"/>
        <rFont val="Calibri"/>
        <family val="2"/>
      </rPr>
      <t xml:space="preserve">
PROFESIONAL EN QUÍMICA CON EXPERIENCIA EN FORMACIÓN PROYECTOS.
EXPERIENCIA LABORAL: 12 MESES DE EXPERIENCIA EN LA ELABORACIÓN DE PRODUCTOS Y ELEMENTOS PARA LOS
PROCEDIMIENTOS DE LIMPIEZA Y DESINFECCIÓN Y
</t>
    </r>
    <r>
      <rPr>
        <b/>
        <sz val="9"/>
        <rFont val="Calibri"/>
        <family val="2"/>
      </rPr>
      <t>EXPERIENCIA RELACIONADA</t>
    </r>
    <r>
      <rPr>
        <sz val="9"/>
        <rFont val="Calibri"/>
        <family val="2"/>
      </rPr>
      <t xml:space="preserve">: DIECIOCHO (18) MESES ESTARÁN RELACIONADOS CON EL EJERCICIO DE EMPLEOS, ACTIVIDADES U OFICIOS AFINES CON LA ELABORACIÓN DE PRODUCTOS Y ELEMENTOS PARA LOS PROCEDIMIENTOS DE LIMPIEZA Y DESINFECCIÓN.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</si>
  <si>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ARTESANIAS , ADORNOS Y MANUALIDADES EN MADERA</t>
  </si>
  <si>
    <r>
      <rPr>
        <b/>
        <sz val="9"/>
        <rFont val="Calibri"/>
        <family val="2"/>
      </rPr>
      <t>REQUISITO ACADÉMICOS:</t>
    </r>
    <r>
      <rPr>
        <sz val="9"/>
        <rFont val="Calibri"/>
        <family val="2"/>
      </rPr>
      <t xml:space="preserve">
ARTESANO, TÉCNICO O PROFESIONAL CON EXPERIENCIA EN EL SECTOR ARTESANAL Y CON CERTIFICACIONES ACADÉMICAS EN EL ÁREA OBJETO DEL PROGRAMA DE FORMACIÓN (OBJETOS ARTESANALES Y DECORATIVOS, BISUTERIA Y MANUALIDADES, TEJIDOS).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</si>
  <si>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LIMPIEZA, SANITIZACIÓN Y DESINFECCIÓN DE SUPERFICIES</t>
  </si>
  <si>
    <r>
      <rPr>
        <b/>
        <sz val="9"/>
        <rFont val="Calibri"/>
        <family val="2"/>
      </rPr>
      <t xml:space="preserve">REQUISITO ACADÉMICOS: </t>
    </r>
    <r>
      <rPr>
        <sz val="9"/>
        <rFont val="Calibri"/>
        <family val="2"/>
      </rPr>
      <t xml:space="preserve">
PROFESIONALES DEL ÁREA DE LA SALUD O PROFESIONALES O TECNÓLOGOS DEL SECTOR AMBIENTAL.
</t>
    </r>
    <r>
      <rPr>
        <b/>
        <sz val="9"/>
        <rFont val="Calibri"/>
        <family val="2"/>
      </rPr>
      <t>EXPERIENCIA RELACIONADA</t>
    </r>
    <r>
      <rPr>
        <sz val="9"/>
        <rFont val="Calibri"/>
        <family val="2"/>
      </rPr>
      <t xml:space="preserve">: DIECIOCHO (18) MESES ESTARÁN RELACIONADOS CON EL EJERCICIO DE EMPLEOS, ACTIVIDADES U OFICIOS AFINES CON ACTIVIDADES RELACIONADAS CON LIMPIEZA Y DESINFECCIÓN DE ÁREAS, INSTALACIONES, EQUIPOS Y UTENSILIOS.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</si>
  <si>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C.C. 25,283,835</t>
  </si>
  <si>
    <t xml:space="preserve">PLAN DE CONTRATACIÓN DE INSTRUCTORES AÑO 2021
PROGRAMA  SENA EMPRENDE RURAL </t>
  </si>
  <si>
    <t>VALOR TÉCNICO:</t>
  </si>
  <si>
    <t>EMPRENDEDOR EN GASTRONOMIA TIPICA RURAL</t>
  </si>
  <si>
    <t>EMPRENDEDOR EN PRODUCCION Y COMERCIALIZACION DE PRODUCTOS DE PANADERIA Y PASTELERIA</t>
  </si>
  <si>
    <t xml:space="preserve">EMPRENDEDOR EN ELABORACION DE ACCESORIOS  ARTESANALES CON ELEMENTOS NATURALES DE LA REGION. 
 </t>
  </si>
  <si>
    <r>
      <rPr>
        <b/>
        <sz val="9"/>
        <color rgb="FF000000"/>
        <rFont val="Calibri"/>
        <family val="2"/>
      </rPr>
      <t>REQUISITO ACADÉMICO:</t>
    </r>
    <r>
      <rPr>
        <sz val="9"/>
        <color indexed="8"/>
        <rFont val="Calibri"/>
        <family val="2"/>
      </rPr>
      <t xml:space="preserve">
</t>
    </r>
    <r>
      <rPr>
        <b/>
        <sz val="9"/>
        <color rgb="FF000000"/>
        <rFont val="Calibri"/>
        <family val="2"/>
      </rPr>
      <t>ALTERNATIVA 1:</t>
    </r>
    <r>
      <rPr>
        <sz val="9"/>
        <color indexed="8"/>
        <rFont val="Calibri"/>
        <family val="2"/>
      </rPr>
      <t xml:space="preserve"> TÍTULO PROFESIONAL UNIVERSITARIO O DE TECNÓLOGO O TÉCNICO PROFESIONAL O TÉCNICO, EN LA DISCIPLINA ACADÉMICA DEL NÚCLEO BÁSICO DE CONOCIMIENTO  EN ARTES PLASTICAS, DISEÑO E INGENIERIA TEXTIL.  FORMACIÓN EN TÉCNICAS ARTESANALES O SIMILARES.  FORMACIÓN ESPECÍFICA Y EXPERIENCIA LABORAL RELACIONADA CON LA OBTENCIÓN DE OBJETOS ARTESANALES EMPLEANDO LA TÉCNICA DEL TALLADO, CORTE, TRANSFORMACIÓN, LIJADO, DECORACIÓN, PINTURA Y ACABADOS,  BORDADOS Y PINTURA EN TELA Y HABILIDADES EN EL MANEJO DE RECURSOS NATURALES PARA LA ELABORACIÓN DE ACCESORIOS ARTESANALES.
</t>
    </r>
    <r>
      <rPr>
        <b/>
        <sz val="9"/>
        <color rgb="FF000000"/>
        <rFont val="Calibri"/>
        <family val="2"/>
      </rPr>
      <t>ALTERNATIVA 2</t>
    </r>
    <r>
      <rPr>
        <sz val="9"/>
        <color indexed="8"/>
        <rFont val="Calibri"/>
        <family val="2"/>
      </rPr>
      <t xml:space="preserve">:  TECNÓLOGO EN DISEÑO DE CALZADO Y MARROQUINERÍA O TECNÓLOGO EN PRODUCCIÓN DE CALZADO Y MARROQUINERÍA, DISEÑADOR DE MODAS, DISEÑADOR DE VESTUARIO O DISEÑADOR INDUSTRIAL. CON HABILIDADES EN EL MANEJO DE RECURSOS NATURALES PARA LA ELABORACIÓN DE ACCESORIOS ARTESANALES.
</t>
    </r>
    <r>
      <rPr>
        <b/>
        <sz val="9"/>
        <color rgb="FF000000"/>
        <rFont val="Calibri"/>
        <family val="2"/>
      </rPr>
      <t>EXPERIENCIA RELACIONADA</t>
    </r>
    <r>
      <rPr>
        <sz val="9"/>
        <color indexed="8"/>
        <rFont val="Calibri"/>
        <family val="2"/>
      </rPr>
      <t xml:space="preserve">: DIECIOCHO (18) MESES ESTARÁN RELACIONADOS CON EL EJERCICIO DE EMPLEOS, ACTIVIDADES U OFICIOS AFINES CON SU PROFESIÓN OBJETO DE LA CONTRATACIÓN.
</t>
    </r>
    <r>
      <rPr>
        <b/>
        <sz val="9"/>
        <color rgb="FF000000"/>
        <rFont val="Calibri"/>
        <family val="2"/>
      </rPr>
      <t>EXPERIENCIA DOCENTE</t>
    </r>
    <r>
      <rPr>
        <sz val="9"/>
        <color indexed="8"/>
        <rFont val="Calibri"/>
        <family val="2"/>
      </rPr>
      <t>: SEIS (6) MESES EN EL EJERCICIO DE LAS ACTIVIDADES DE DIVULGACIÓN DEL CONOCIMIENTO OBTENIDA EN INSTITUCIONES EDUCATIVAS DEBIDAMENTE RECONOCIDAS.</t>
    </r>
  </si>
  <si>
    <t xml:space="preserve">Experiencia de 36 meses,  preferiblemente certificado en normas de competencia laboral relacionados con las actividades de: en objetos artesanales y decorativos, bisutería y manualidades, tejidos 
Experiencia en docencia de 6 meses. </t>
  </si>
  <si>
    <t>EMPRENDEDOR EN PROCESAMIENTO DE PRODUCTOS DE CONFITERIA Y DULCERIA ARTESANAL</t>
  </si>
  <si>
    <r>
      <rPr>
        <b/>
        <sz val="9"/>
        <color theme="1"/>
        <rFont val="Calibri"/>
        <family val="2"/>
      </rPr>
      <t>REQUISITO ACADÉMICO:</t>
    </r>
    <r>
      <rPr>
        <sz val="9"/>
        <color theme="1"/>
        <rFont val="Calibri"/>
        <family val="2"/>
      </rPr>
      <t xml:space="preserve">
TÉCNICOS Y TECNÓLOGOS ENELABORACION DE PRODUCTOS DE CONFITERÍA. PROFESIONAL EN PROGRAMAS DEINGENIERÍA DE ALIMENTOS; INGENIERÍA AGROINDUSTRIAL; PROGRAMAS AFINES.
</t>
    </r>
    <r>
      <rPr>
        <b/>
        <sz val="9"/>
        <color theme="1"/>
        <rFont val="Calibri"/>
        <family val="2"/>
      </rPr>
      <t>EXPERIENCIA RELACIONADA</t>
    </r>
    <r>
      <rPr>
        <sz val="9"/>
        <color theme="1"/>
        <rFont val="Calibri"/>
        <family val="2"/>
      </rPr>
      <t xml:space="preserve">: DIECIOCHO (18) MESES ESTARÁN RELACIONADOS CON EL EJERCICIO DE EMPLEOS, ACTIVIDADES U OFICIOS AFINES CON EMPRESAS DE CONFITERÍA Y/O ALIMENTOS.
</t>
    </r>
    <r>
      <rPr>
        <b/>
        <sz val="9"/>
        <color theme="1"/>
        <rFont val="Calibri"/>
        <family val="2"/>
      </rPr>
      <t>EXPERIENCIA DOCENTE</t>
    </r>
    <r>
      <rPr>
        <sz val="9"/>
        <color theme="1"/>
        <rFont val="Calibri"/>
        <family val="2"/>
      </rPr>
      <t xml:space="preserve">: SEIS (6) MESES EN EL EJERCICIO DE LAS ACTIVIDADES DE DIVULGACIÓN DEL CONOCIMIENTO OBTENIDA EN INSTITUCIONES EDUCATIVAS DEBIDAMENTE RECONOCIDAS.
</t>
    </r>
  </si>
  <si>
    <t>EMPRENDEDOR EN PROCESAMIENTO DE PRODUCTOS DERIVADOS DE CACAO</t>
  </si>
  <si>
    <r>
      <rPr>
        <b/>
        <sz val="9"/>
        <rFont val="Calibri"/>
        <family val="2"/>
      </rPr>
      <t xml:space="preserve">REQUISITO ACADÉMICO:  </t>
    </r>
    <r>
      <rPr>
        <sz val="9"/>
        <rFont val="Calibri"/>
        <family val="2"/>
      </rPr>
      <t xml:space="preserve">
TECNÓLOGO EN TRANSFORMACIÓN DE CACAO Y ELABORACIÓN DE PRODUCTOS DE CHOCOLATERÍA INDUSTRIAL Y/O TECNÓLOGO EN PROCESAMIENTO DE ALIMENTOS Y/O TECNÓLOGO EN CONTROL DE CALIDAD DE ALIMENTOS Y/O DEMÁS ÁREAS AFINES INGENIERO DE ALIMENTOS Y/O INGENIERO AGROINDUSTRIAL Y/O DEMÁS PROFESIONES AFINES
</t>
    </r>
    <r>
      <rPr>
        <b/>
        <sz val="9"/>
        <rFont val="Calibri"/>
        <family val="2"/>
      </rPr>
      <t>EXPERIENCIA LABORAL</t>
    </r>
    <r>
      <rPr>
        <sz val="9"/>
        <rFont val="Calibri"/>
        <family val="2"/>
      </rPr>
      <t xml:space="preserve">: DOCE (12) MESES CON EXPERIENCIA CERTIFICADA EN ELABORACIÓN PRODUCTOS DERIVADOS DE CACAO, ELABORACIÓN DE PLANES DE NEGOCIOS O PROYECTOS DE INVERSIÓN O PROYECTOS COMUNITARIOS; ACOMPAÑAMIENTO EN LA PUESTA EN MARCHA DE EMPRESAS; ASESORÍA EMPRESARIAL, FINANCIERA Y COMERCIALIZACIÓN.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</si>
  <si>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EMPRENDEDOR EN REC0RRID0S DE AGROECUTURISMO Y/O EMPRENDEDOR PROMOTOR EN PROGRAMAS TURISTICOS RURALES LOCALES</t>
  </si>
  <si>
    <r>
      <rPr>
        <b/>
        <sz val="9"/>
        <color rgb="FF000000"/>
        <rFont val="Calibri"/>
        <family val="2"/>
      </rPr>
      <t xml:space="preserve">REQUISITO ACADÉMICO: </t>
    </r>
    <r>
      <rPr>
        <sz val="9"/>
        <color indexed="8"/>
        <rFont val="Calibri"/>
        <family val="2"/>
      </rPr>
      <t xml:space="preserve">
PROFESIONAL EN ADMINISTRACIÓN TURÍSTICA Y HOTELERA O TECNÓLOGO O TÉCNICO. O ÁREAS AFINES
</t>
    </r>
    <r>
      <rPr>
        <b/>
        <sz val="9"/>
        <color rgb="FF000000"/>
        <rFont val="Calibri"/>
        <family val="2"/>
      </rPr>
      <t>EXPERIENCIA LABORAL</t>
    </r>
    <r>
      <rPr>
        <sz val="9"/>
        <color indexed="8"/>
        <rFont val="Calibri"/>
        <family val="2"/>
      </rPr>
      <t xml:space="preserve">: VEINTICUATRO (24) MESES DE EXPERIENCIA EN ACTIVIDADES RELACIONADAS CON ELABORACIÓN Y COMERCIALIZACIÓN, DE PROGRAMAS TURÍSTICOS O EXPERIENCIA RELACIONADA EN EL ÁREA MOTIVO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</si>
  <si>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EMPRENDEDOR EN DESARROLLO DE PROYECTOS CULTURALES</t>
  </si>
  <si>
    <r>
      <rPr>
        <b/>
        <sz val="9"/>
        <color rgb="FF000000"/>
        <rFont val="Calibri"/>
        <family val="2"/>
      </rPr>
      <t xml:space="preserve">REQUISITO ACADÉMICO: </t>
    </r>
    <r>
      <rPr>
        <sz val="9"/>
        <color indexed="8"/>
        <rFont val="Calibri"/>
        <family val="2"/>
      </rPr>
      <t xml:space="preserve">
PROFESIONAL EN ÁREAS DE NEGOCIOS, MERCADEO, COMERCIALIZACIÓN, ADMINISTRATIVAS, CONTABILIDAD Y FINANZAS Y ÁREAS AFINES. CON CONOCIMIENTO EN GESTIÓN EMPRESARIAL, FORMULACIÓN Y DESARROLLO DE PROYECTOS PRODUCTIVOS, CON CAPACIDAD DE GESTIÓN DE RECURSOS. 
</t>
    </r>
    <r>
      <rPr>
        <b/>
        <sz val="9"/>
        <color rgb="FF000000"/>
        <rFont val="Calibri"/>
        <family val="2"/>
      </rPr>
      <t xml:space="preserve">EXPERIENCIA LABORAL: </t>
    </r>
    <r>
      <rPr>
        <sz val="9"/>
        <color indexed="8"/>
        <rFont val="Calibri"/>
        <family val="2"/>
      </rPr>
      <t xml:space="preserve">DOCE (12) MESES CON EXPERIENCIA DEMOSTRADA EN ELABORACIÓN DE PLANES DE COMERCIALIZACIÓN, PLANES DE NEGOCIO, CONFORMACIÓN DE MICROEMPRESAS Y EN MERCADEO DE PRODUCTOS AGRÍCOLAS, PECUARIOS, ARTESANALES, AGROINDUSTRIALES O EXPERIENCIA RELACIONADA EN EL ÁREA MOTIVO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</si>
  <si>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EMPRENDEDOR EN PRODUCCION DE QUESOS Y PRODUCTOS LACTEOS
FERMENTADOS</t>
  </si>
  <si>
    <r>
      <rPr>
        <b/>
        <sz val="9"/>
        <rFont val="Calibri"/>
        <family val="2"/>
      </rPr>
      <t xml:space="preserve">REQUISITO ACADÉMICO: </t>
    </r>
    <r>
      <rPr>
        <sz val="9"/>
        <rFont val="Calibri"/>
        <family val="2"/>
      </rPr>
      <t xml:space="preserve">
INGENIERO DE ALIMENTOS, INGENIERO AGROINDUSTRIAL, TECNÓLOGO EN CONTROL DE CALIDAD DE ALIMENTOS, TECNÓLOGO DE ALIMENTOS.
</t>
    </r>
    <r>
      <rPr>
        <b/>
        <sz val="9"/>
        <rFont val="Calibri"/>
        <family val="2"/>
      </rPr>
      <t>EXPERIENCIA RELACIONADA</t>
    </r>
    <r>
      <rPr>
        <sz val="9"/>
        <rFont val="Calibri"/>
        <family val="2"/>
      </rPr>
      <t xml:space="preserve">: DIECIOCHO (18) MESES ESTARÁN RELACIONADOS CON EL EJERCICIO DE EMPLEOS, ACTIVIDADES U OFICIOS AFINES CON EL ÁREA DE LÁCTEOS.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</si>
  <si>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 xml:space="preserve">EMPRENDEDOR EN PRODUCCION DE PIEZAS AUDIBLES PARA INDUSTRIAS
CULTURALES
</t>
  </si>
  <si>
    <r>
      <rPr>
        <b/>
        <sz val="9"/>
        <rFont val="Calibri"/>
        <family val="2"/>
      </rPr>
      <t xml:space="preserve">REQUISITO ACADÉMICO: </t>
    </r>
    <r>
      <rPr>
        <sz val="9"/>
        <rFont val="Calibri"/>
        <family val="2"/>
      </rPr>
      <t xml:space="preserve">
EXPERTOS EN PRODUCCIÓN EN AUDIO CON CONOCIMIENTO EN MANEJAR LOS PROCESOS DE SECUENCIAMIENTO, CAPTURA Y EDICIÓN DE PIEZAS AUDIBLES.  CONOCIMIENTOS EN INDUSTRIAS CULTURALES.
</t>
    </r>
    <r>
      <rPr>
        <b/>
        <sz val="9"/>
        <rFont val="Calibri"/>
        <family val="2"/>
      </rPr>
      <t>EXPERIENCIA LABORAL</t>
    </r>
    <r>
      <rPr>
        <sz val="9"/>
        <rFont val="Calibri"/>
        <family val="2"/>
      </rPr>
      <t xml:space="preserve">: DIECIOCHO (18) MESES RELACIONADAS CON LA PRODUCCIÓN EN AUDIO O EXPERIENCIA RELACIONADA EN EL ÁREA MOTIVO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t>
    </r>
  </si>
  <si>
    <t>SERVICIO AL CLIENTE MESA Y BAR</t>
  </si>
  <si>
    <t>20/09/2021</t>
  </si>
  <si>
    <r>
      <rPr>
        <b/>
        <sz val="9"/>
        <color theme="1"/>
        <rFont val="Calibri"/>
        <family val="2"/>
      </rPr>
      <t>REQUISITO ACADÉMICO</t>
    </r>
    <r>
      <rPr>
        <sz val="9"/>
        <color theme="1"/>
        <rFont val="Calibri"/>
        <family val="2"/>
      </rPr>
      <t xml:space="preserve">: 
PROFESIONAL Y/O TECNOLOGO EN HOTELERIA Y TURISMO. TÉCNICO Y/O TECNOLOGO EN MESA Y BAR.  TECNICO O TECNOLOGO EN CASTRONOMIA, CON EXPERIENCIA EN EL ÁREA.
</t>
    </r>
    <r>
      <rPr>
        <b/>
        <sz val="9"/>
        <color theme="1"/>
        <rFont val="Calibri"/>
        <family val="2"/>
      </rPr>
      <t>EXPERIENCIA LABORAL</t>
    </r>
    <r>
      <rPr>
        <sz val="9"/>
        <color theme="1"/>
        <rFont val="Calibri"/>
        <family val="2"/>
      </rPr>
      <t xml:space="preserve">:  DOCE (12) MESES ESTARÁN RELACIONADOS CON EL EJERCICIO DE EMPLEOS, ACTIVIDADES U OFICIOS AFINES CON SU PROFESIÓN OBJETO DE LA CONTRATACIÓN.
</t>
    </r>
    <r>
      <rPr>
        <b/>
        <sz val="9"/>
        <color theme="1"/>
        <rFont val="Calibri"/>
        <family val="2"/>
      </rPr>
      <t>EXPERIENCIA DOCENTE</t>
    </r>
    <r>
      <rPr>
        <sz val="9"/>
        <color theme="1"/>
        <rFont val="Calibri"/>
        <family val="2"/>
      </rPr>
      <t xml:space="preserve">: SEIS (6) MESES EN EL EJERCICIO DE LAS ACTIVIDADES DE DIVULGACIÓN DEL CONOCIMIENTO OBTENIDA EN INSTITUCIONES EDUCATIVAS DEBIDAMENTE RECONOCIDAS.
</t>
    </r>
  </si>
  <si>
    <r>
      <t xml:space="preserve">EMPRENDIMIENTO RURAL. Empresarismo en Negocios Rurales
</t>
    </r>
    <r>
      <rPr>
        <sz val="8"/>
        <color rgb="FFFF0000"/>
        <rFont val="Arial"/>
        <family val="2"/>
      </rPr>
      <t/>
    </r>
  </si>
  <si>
    <r>
      <rPr>
        <b/>
        <sz val="9"/>
        <rFont val="Calibri"/>
        <family val="2"/>
      </rPr>
      <t>REQUISITO ACADÉMICO:</t>
    </r>
    <r>
      <rPr>
        <sz val="9"/>
        <rFont val="Calibri"/>
        <family val="2"/>
      </rPr>
      <t xml:space="preserve">  
ADMISTRADOR DE NEGOCIOS, ADMINISTRADOR DE NEGOCIOS INTERNACIONALES, COMERCIO EXTERIOR, INGENIERO DE MERCADOS, PROFESIONAL DE MERCADEO, ADMINISTRADOR DE EMPRESAS CON ÉNFASIS EN MERCADEO AGROPECUARIO.
</t>
    </r>
    <r>
      <rPr>
        <b/>
        <sz val="9"/>
        <rFont val="Calibri"/>
        <family val="2"/>
      </rPr>
      <t>EXPERIENCIA LABORAL</t>
    </r>
    <r>
      <rPr>
        <sz val="9"/>
        <rFont val="Calibri"/>
        <family val="2"/>
      </rPr>
      <t xml:space="preserve">:  DOCE (12) MESES CON EXPERIENCIA DEMOSTRADA EN ELABORACIÓN DE PLANES DE COMERCIALIZACIÓN, PLANES DE NEGOCIO, CONFORMACIÓN DE MICROEMPRESAS Y EN MERCADEO DE PRODUCTOS AGRÍCOLAS, PECUARIOS, ARTESANALES, AGROINDUSTRIALES.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EN POBLACIÓN RURAL.
</t>
    </r>
  </si>
  <si>
    <t xml:space="preserve">
</t>
  </si>
  <si>
    <t>CAPACITACIÓN SOLUCIONES DE EMPAQUES PARA PRODUCTOS DE UP</t>
  </si>
  <si>
    <r>
      <rPr>
        <b/>
        <sz val="9"/>
        <color rgb="FF000000"/>
        <rFont val="Calibri"/>
        <family val="2"/>
      </rPr>
      <t xml:space="preserve">REQUISITO ACADÉMICO: </t>
    </r>
    <r>
      <rPr>
        <sz val="9"/>
        <color indexed="8"/>
        <rFont val="Calibri"/>
        <family val="2"/>
      </rPr>
      <t xml:space="preserve">
PROFESIONAL EN DISEÑO, O ARTES PLÁSTICAS, VISUALES O TECNÓLOGO EN DISEÑO, O ARTES PLÁSTICAS, VISUALES
</t>
    </r>
    <r>
      <rPr>
        <b/>
        <sz val="9"/>
        <color rgb="FF000000"/>
        <rFont val="Calibri"/>
        <family val="2"/>
      </rPr>
      <t>EXPERIENCIA LABORAL:</t>
    </r>
    <r>
      <rPr>
        <sz val="9"/>
        <color indexed="8"/>
        <rFont val="Calibri"/>
        <family val="2"/>
      </rPr>
      <t xml:space="preserve"> DIECIOCHO (18) MESES ESTARÁN RELACIONADOS CON EL EJERCICIO DE EMPLEOS, ACTIVIDADES U OFICIOS AFINES CON SU PROFESIÓN OBJETO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</si>
  <si>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COMPORTAMIENTO EMPRENDEDOR, GENERACION DE IDEAS PARA NEGOCIO INNOVADOR, DESARROLLO LOCAL INCLUYENTE BAJO EL ENFOQUE MI PUEBLO, MI PRODUCTO, MI ORGULLO- OVOP</t>
  </si>
  <si>
    <r>
      <rPr>
        <b/>
        <sz val="9"/>
        <color rgb="FF000000"/>
        <rFont val="Calibri"/>
        <family val="2"/>
      </rPr>
      <t>REQUISITO ACADÉMICO:</t>
    </r>
    <r>
      <rPr>
        <sz val="9"/>
        <color indexed="8"/>
        <rFont val="Calibri"/>
        <family val="2"/>
      </rPr>
      <t xml:space="preserve">
PROFESIONAL TITULADO EN CIENCIAS ECONÓMICAS, ADMINISTRATIVAS, FINANCIERAS, DE MERCADEO E INGENIERÍAS. CON CONOCIMIENTOS DEMOSTRABLES EN METODOLOGÍAS PARA IDEACIÓN Y CREATIVIDAD, CON CERTIFICACIÓN ORIENTACIÓN EN LA METODOLOGÍA ONE VILLAGE ONE PRODUCT - OVOP
</t>
    </r>
    <r>
      <rPr>
        <b/>
        <sz val="9"/>
        <color rgb="FF000000"/>
        <rFont val="Calibri"/>
        <family val="2"/>
      </rPr>
      <t>EXPERIENCIA LABORAL</t>
    </r>
    <r>
      <rPr>
        <sz val="9"/>
        <color indexed="8"/>
        <rFont val="Calibri"/>
        <family val="2"/>
      </rPr>
      <t xml:space="preserve">: DIECIOCHO (18) MESES ESTARÁN RELACIONADOS CON EL EJERCICIO DE EMPLEOS, ACTIVIDADES U OFICIOS AFINES CON LA ORIENTACIÓN DE PROCESOS DE EMPRENDIMIENTO, PREFERIBLEMENTE COMUNITARIO.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</si>
  <si>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FORMULACION Y EVALUACION DE PROYECTOS, ECONOMIA SOLIDARIA, ESTRUCTURACION DE MODELOS DE NEGOCIOS VERDES</t>
  </si>
  <si>
    <r>
      <rPr>
        <b/>
        <sz val="9"/>
        <color rgb="FF000000"/>
        <rFont val="Calibri"/>
        <family val="2"/>
      </rPr>
      <t xml:space="preserve">REQUISITO ACADÉMICO: </t>
    </r>
    <r>
      <rPr>
        <sz val="9"/>
        <color indexed="8"/>
        <rFont val="Calibri"/>
        <family val="2"/>
      </rPr>
      <t xml:space="preserve">
TÍTULO PROFESIONAL UNIVERSITARIO EN DISCIPLINA ACADÉMICA DEL NÚCLEO BÁSICO DE INGENIERÍA INDUSTRIAL Y AFINES, U OTRAS INGENIERÍAS O ADMINISTRACIÓN, O ECONOMÍA, O CONTADURÍA PÚBLICA, O INGENIERÍA ADMINISTRATIVA Y AFINES.
</t>
    </r>
    <r>
      <rPr>
        <b/>
        <sz val="9"/>
        <color rgb="FF000000"/>
        <rFont val="Calibri"/>
        <family val="2"/>
      </rPr>
      <t>EXPERIENCIA LABORAL</t>
    </r>
    <r>
      <rPr>
        <sz val="9"/>
        <color indexed="8"/>
        <rFont val="Calibri"/>
        <family val="2"/>
      </rPr>
      <t xml:space="preserve">: DIECIOCHO (18) MESES ESTARÁN RELACIONADOS CON EL EJERCICIO DE LA PROFESIÓN U OFICIO OBJETO DE LA FORMACIÓN PROFESIONAL
DE PREFERENCIA: EXPERIENCIA EN ASESORAMIENTO EMPRESARIAL O DE EMPRENDIMIENTOS SOCIALES Y AMBIENTALES, CON CRITERIOS DE RESPONSABILIDAD SOCIAL Y AMBIENTAL. CONOCIMIENTO EN LA APLICACIÓN DE METODOLOGÍAS DE IDEACIÓN, VERIFICACIÓN, EVALUACIÓN DE MODELOS DE NEGOCIOS Y ELABORACIÓN DE PLANES DE MEJORAMIENTO. CONOCIMIENTO Y EXPERIENCIA EN ALGUNO DE LOS SIGUIENTES ASPECTOS: ANÁLISIS FINANCIERO, ESTUDIOS DE MERCADO, ASOCIATIVIDAD, RESPONSABILIDAD SOCIAL.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</si>
  <si>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COSTOS Y PRECIOS DE UN PRODUCTO, CONTABILIDAD EN LA ORGANIZACIÓN</t>
  </si>
  <si>
    <r>
      <rPr>
        <b/>
        <sz val="9"/>
        <rFont val="Calibri"/>
        <family val="2"/>
      </rPr>
      <t xml:space="preserve">ALTERNATIVA 1: 
REQUISITO ACADÉMICO:
</t>
    </r>
    <r>
      <rPr>
        <sz val="9"/>
        <rFont val="Calibri"/>
        <family val="2"/>
      </rPr>
      <t xml:space="preserve">TÍTULO PROFESIONAL UNIVERSITARIO EN CONTADURÍA PÚBLICA: PREFERIBLEMENTE CON: ESPECIALIZACIÓN EN TRIBUTARIA, FINANZAS, COSTOS, AUDITORIA, TESORERÍA Y ESTÁNDARES INTERNACIONALES (NIIF-NIC) O DIPLOMADO EN ESTÁNDARES INTERNACIONALES (NIIF-NIC) Y MANEJO DE PAQUETE OFIMÁTICA, EXCEL, SOFTWARE CONTABLE, FINANCIERO Y DE NÓMINA. O CERTIFICACIÓN DE COMPETENCIAS LABORALES EN NORMAS TÉCNICAS Y PEDAGÓGICAS. O TARJETA PROFESIONAL EN LOS CASOS EXIGIDOS POR LA LEY.
</t>
    </r>
    <r>
      <rPr>
        <b/>
        <sz val="9"/>
        <rFont val="Calibri"/>
        <family val="2"/>
      </rPr>
      <t xml:space="preserve">ALTERNATIVA 2: 
REQUISITO ACADÉMICO:
</t>
    </r>
    <r>
      <rPr>
        <sz val="9"/>
        <rFont val="Calibri"/>
        <family val="2"/>
      </rPr>
      <t xml:space="preserve">TÍTULO DE TECNÓLOGO EN EL NÚCLEO BÁSICO DE CONOCIMIENTO DE CONTADURÍA PÚBLICA; TECNÓLOGO EN CONTABILIDAD Y FINANZAS O CUATRO AÑOS DE ESTUDIO APROBADOS EN CONTADURÍA PÚBLICA. O PREFERIBLEMENTE CON ACTUALIZACIÓN EN NIIF Y NIC, (NORMAS INTERNACIONES DE INFORMACIÓN FINANCIERA Y DE CONTABILIDAD), O DIPLOMADO EN ESTÁNDARES INTERNACIONALES (NIIF-NIC) Y MANEJO DE EXCEL, SOFTWARE CONTABLE, FINANCIERO Y DE NÓMINA. 
</t>
    </r>
    <r>
      <rPr>
        <b/>
        <sz val="9"/>
        <rFont val="Calibri"/>
        <family val="2"/>
      </rPr>
      <t xml:space="preserve">
ALTERNATIVA 1: </t>
    </r>
    <r>
      <rPr>
        <sz val="9"/>
        <rFont val="Calibri"/>
        <family val="2"/>
      </rPr>
      <t xml:space="preserve">
</t>
    </r>
    <r>
      <rPr>
        <b/>
        <sz val="9"/>
        <rFont val="Calibri"/>
        <family val="2"/>
      </rPr>
      <t>EXPERIENCIA LABORAL</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xml:space="preserve">: DOCE (12) MESES EN EL EJERCICIO DE LAS ACTIVIDADES DE DIVULGACIÓN DEL CONOCIMIENTO OBTENIDA EN INSTITUCIONES EDUCATIVAS DEBIDAMENTE RECONOCIDAS.
ALTERNATIVA 2:
</t>
    </r>
    <r>
      <rPr>
        <b/>
        <sz val="9"/>
        <rFont val="Calibri"/>
        <family val="2"/>
      </rPr>
      <t>EXPERIENCIA LABORAL</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</si>
  <si>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CAPACTIACIÓN EN MERCADEO Y VENTAS Y DESARROLLO DE CAMPAÑAS DE PROMOCION EN REDES SOCIALES</t>
  </si>
  <si>
    <r>
      <rPr>
        <b/>
        <sz val="9"/>
        <color rgb="FF000000"/>
        <rFont val="Calibri"/>
        <family val="2"/>
      </rPr>
      <t>REQUISITOS ACADÉMICOS:</t>
    </r>
    <r>
      <rPr>
        <sz val="9"/>
        <color indexed="8"/>
        <rFont val="Calibri"/>
        <family val="2"/>
      </rPr>
      <t xml:space="preserve">
ALTERNATIVA 1. TÍTULO PROFESIONAL UNIVERSITARIO EN: ADMINISTRACIÓN, ECONOMÍA, INGENIERIA INDUSTRIAL, INGENIERIA ADMINISTRATIVA, INGENIERO DE MERCADOS, ADMINISTRACIÓN DE EMPRESAS, ECONOMISTAS, MERCADÓLOGO Y AFINES, CON CONOCIMIENTO EN PUBLICIDAD
ALTERNAVIA 2.  TECNÓLOGOS EN MERCADEO, GESTIÓN DE MERCADOS, DIRECCIÓN DE VENTAS, GESTIÓN EMPRESARIAL, GESTIÓN ADMINISTRATIVA.  CON CONOCIMIENTO EN PUBLICIDAD.
</t>
    </r>
    <r>
      <rPr>
        <b/>
        <sz val="9"/>
        <color rgb="FF000000"/>
        <rFont val="Calibri"/>
        <family val="2"/>
      </rPr>
      <t xml:space="preserve">ALTERNAVITA 1. </t>
    </r>
    <r>
      <rPr>
        <sz val="9"/>
        <color indexed="8"/>
        <rFont val="Calibri"/>
        <family val="2"/>
      </rPr>
      <t xml:space="preserve">
</t>
    </r>
    <r>
      <rPr>
        <b/>
        <sz val="9"/>
        <color rgb="FF000000"/>
        <rFont val="Calibri"/>
        <family val="2"/>
      </rPr>
      <t>EXPERIENCIA LABORAL</t>
    </r>
    <r>
      <rPr>
        <sz val="9"/>
        <color indexed="8"/>
        <rFont val="Calibri"/>
        <family val="2"/>
      </rPr>
      <t xml:space="preserve">: DOCE (12)MESES ESTARÁN RELACIONADOS CON EL EJERCICIO DE EMPLEOS, ACTIVIDADES U OFICIOS AFINES CON EL EJERCICIO DE LA GESTIÓN DE MERCADOS.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r>
      <rPr>
        <b/>
        <sz val="9"/>
        <color rgb="FF000000"/>
        <rFont val="Calibri"/>
        <family val="2"/>
      </rPr>
      <t>ALTERNATIVA 2.</t>
    </r>
    <r>
      <rPr>
        <sz val="9"/>
        <color indexed="8"/>
        <rFont val="Calibri"/>
        <family val="2"/>
      </rPr>
      <t xml:space="preserve">
</t>
    </r>
    <r>
      <rPr>
        <b/>
        <sz val="9"/>
        <color rgb="FF000000"/>
        <rFont val="Calibri"/>
        <family val="2"/>
      </rPr>
      <t>EXPERIENCIA LABORAL</t>
    </r>
    <r>
      <rPr>
        <sz val="9"/>
        <color indexed="8"/>
        <rFont val="Calibri"/>
        <family val="2"/>
      </rPr>
      <t xml:space="preserve">:  DIECIOCHO (18) MESES ESTARÁN RELACIONADOS CON EL EJERCICIO DE EMPLEOS, ACTIVIDADES U OFICIOS AFINES CON EL EJERCICIO DE LA GESTIÓN DE MERCADOS.
</t>
    </r>
    <r>
      <rPr>
        <b/>
        <sz val="9"/>
        <color rgb="FF000000"/>
        <rFont val="Calibri"/>
        <family val="2"/>
      </rPr>
      <t>EXPERIENCIA DOCENTE</t>
    </r>
    <r>
      <rPr>
        <sz val="9"/>
        <color indexed="8"/>
        <rFont val="Calibri"/>
        <family val="2"/>
      </rPr>
      <t xml:space="preserve">: DOCE (12) MESES EN EL EJERCICIO DE LAS ACTIVIDADES DE DIVULGACIÓN DEL CONOCIMIENTO OBTENIDA EN INSTITUCIONES EDUCATIVAS DEBIDAMENTE RECONOCIDAS.
</t>
    </r>
  </si>
  <si>
    <t>RESUMEN DE PLANES
CAT</t>
  </si>
  <si>
    <t>PROYECTO</t>
  </si>
  <si>
    <t>VALOR</t>
  </si>
  <si>
    <t>Nro. INSTRUCTORES</t>
  </si>
  <si>
    <t>Valor por contratar:</t>
  </si>
  <si>
    <t>SEGUIMIENTOS ETAPA PRODUCTIVA</t>
  </si>
  <si>
    <t>TRANSVERSALES</t>
  </si>
  <si>
    <t>INVESTIGACION</t>
  </si>
  <si>
    <t>TITULADA VIRTUAL</t>
  </si>
  <si>
    <t>TITULADA PRESENCIAL</t>
  </si>
  <si>
    <t>CAPE</t>
  </si>
  <si>
    <t>ARTICULACION</t>
  </si>
  <si>
    <t>COMPLEMENTARIA VIRTUAL</t>
  </si>
  <si>
    <t>COMPLEMENTARIA</t>
  </si>
  <si>
    <t>DESPLAZADOS</t>
  </si>
  <si>
    <t>SER</t>
  </si>
  <si>
    <t>PRESUPUESTO VIGENCIA 2021</t>
  </si>
  <si>
    <t>CUENTA</t>
  </si>
  <si>
    <t>CAT</t>
  </si>
  <si>
    <t>MATER FORM</t>
  </si>
  <si>
    <t>VIATICOS</t>
  </si>
  <si>
    <t>DISEÑ_CURR</t>
  </si>
  <si>
    <t>ENI</t>
  </si>
  <si>
    <t>ACCIONES REGULARES Y DEMAS PROYECTOS (DESPLAZ)</t>
  </si>
  <si>
    <t>SERVICIOS PRESTADOS A LA FORMACION PROFESIONAL.</t>
  </si>
  <si>
    <t>PROGRAMA DE ARTICULACIÓN CON LA MEDIA.</t>
  </si>
  <si>
    <t>TOTAL:</t>
  </si>
  <si>
    <t>Prof</t>
  </si>
  <si>
    <t>Tgo/Tco</t>
  </si>
  <si>
    <t>SeNa9307</t>
  </si>
  <si>
    <t>No. De personas a contratar
CAPE</t>
  </si>
  <si>
    <t>I trimestre</t>
  </si>
  <si>
    <t>II trimestre</t>
  </si>
  <si>
    <t>III trimestre</t>
  </si>
  <si>
    <t>IV trimestre</t>
  </si>
  <si>
    <t>Id Aspiración</t>
  </si>
  <si>
    <t>Tipo y Núm. Documento</t>
  </si>
  <si>
    <t>Nombres y Apellidos</t>
  </si>
  <si>
    <t>Datos Contacto</t>
  </si>
  <si>
    <t>Centro Asignó Estado</t>
  </si>
  <si>
    <t>Fase</t>
  </si>
  <si>
    <t>Nombre Perfil</t>
  </si>
  <si>
    <t>Nombre Perfil Otro</t>
  </si>
  <si>
    <t>Centro Elegido 1</t>
  </si>
  <si>
    <t>Centro Elegido 2</t>
  </si>
  <si>
    <t>Municipio Residencia Aspirante</t>
  </si>
  <si>
    <t>Departamento Residencia Aspirante</t>
  </si>
  <si>
    <t>CC 87248424</t>
  </si>
  <si>
    <t>IVAN DARIO SANCHEZ ALVEAR</t>
  </si>
  <si>
    <t>isanchezqui80@gmail.com 3103214307 9288388000</t>
  </si>
  <si>
    <t xml:space="preserve">  </t>
  </si>
  <si>
    <t>Fase1</t>
  </si>
  <si>
    <t>AGRÍCOLA - PROCESAMIENTO DE ALIMENTOS - PANADERIA Y REPOSTERIA</t>
  </si>
  <si>
    <t xml:space="preserve">Cauca Popayán Centro Agropecuario </t>
  </si>
  <si>
    <t>Cauca Popayán Centro de Comercio y Servicios</t>
  </si>
  <si>
    <t>Popayán</t>
  </si>
  <si>
    <t>Cauca</t>
  </si>
  <si>
    <t>CC 4613272</t>
  </si>
  <si>
    <t>OSCAR ANDRES LOPEZ VALENCIA</t>
  </si>
  <si>
    <t>oscarandreslopez@hotmail.com 3175750300 3175750300</t>
  </si>
  <si>
    <t>Fase2</t>
  </si>
  <si>
    <t>COMERCIO Y VENTAS - GESTIÓN DE MERCADOS</t>
  </si>
  <si>
    <t xml:space="preserve">Cauca Popayán Centro de Teleinformática y Producción Industrial </t>
  </si>
  <si>
    <t>CC 25272710</t>
  </si>
  <si>
    <t>SONIA  YANET BETANCOURT SANCHEZ</t>
  </si>
  <si>
    <t>soniabetsa@hotmail.com 3128452603 9288369781</t>
  </si>
  <si>
    <t>FORMACIÓN VIRTUAL</t>
  </si>
  <si>
    <t>CC 34563325</t>
  </si>
  <si>
    <t xml:space="preserve">CARMEN ALICIA CAMPO </t>
  </si>
  <si>
    <t>carmen_a@misena.edu.co 3012355426 928375306</t>
  </si>
  <si>
    <t>CC 10295942</t>
  </si>
  <si>
    <t>OSCAR FERNANDO LOPEZ PERAFAN</t>
  </si>
  <si>
    <t>oscarfernandolopez@gmail.com 3007386534 328311128</t>
  </si>
  <si>
    <t>Tolima Espinal Centro Agropecuario la Granja</t>
  </si>
  <si>
    <t>Ibagué</t>
  </si>
  <si>
    <t>Tolima</t>
  </si>
  <si>
    <t>CC 76323755</t>
  </si>
  <si>
    <t>JAIRO ALBERTO ESPAÑA ISACAS</t>
  </si>
  <si>
    <t>jairo.espana.i@gmail.com 3058807122 3127701532</t>
  </si>
  <si>
    <t>Valle del Cauca Cali Centro de Gestión Tecnológica de Servicios</t>
  </si>
  <si>
    <t>CC 76326915</t>
  </si>
  <si>
    <t>DANNY KARLO COLLAZOS VILLEGAS</t>
  </si>
  <si>
    <t>dannycollazos@hotmail.com 3006565215 nullnull</t>
  </si>
  <si>
    <t xml:space="preserve">GESTIÓN ADMINISTRATIVA Y FINANCIERA - BANCA </t>
  </si>
  <si>
    <t>CC 25289695</t>
  </si>
  <si>
    <t>SANDRA PATRICIA BASTIDAS VIVAS</t>
  </si>
  <si>
    <t>patito_1113@hotmail.com 3127701532 3127701532</t>
  </si>
  <si>
    <t>CC 10566163</t>
  </si>
  <si>
    <t xml:space="preserve">MARTIN ADOLFO ALEGRIA </t>
  </si>
  <si>
    <t>martinadolfo_alegria@hotmail.com 3155471290 3155471290</t>
  </si>
  <si>
    <t>CC 10306141</t>
  </si>
  <si>
    <t>JOSE ALBERTO NAVIA SOSCUE</t>
  </si>
  <si>
    <t>josepnavia@hotmail.com 3206377601 nullnull</t>
  </si>
  <si>
    <t>Timbio</t>
  </si>
  <si>
    <t>CC 34552206</t>
  </si>
  <si>
    <t>GLADYS AMARIS LOPEZ QUINTERO</t>
  </si>
  <si>
    <t>glaloquin@hotmail.com 3136188907 928380458</t>
  </si>
  <si>
    <t>GESTIÓN ADMINISTRATIVA Y FINANCIERA - CONTABILIDAD</t>
  </si>
  <si>
    <t>CC 16465023</t>
  </si>
  <si>
    <t>LEONCIO ANGULO VALENCIA</t>
  </si>
  <si>
    <t>leoncio.angulo@hotmail.com 3158458801 928297667</t>
  </si>
  <si>
    <t>Valle del Cauca Cartago Centro de Tecnologías Agroindustriales</t>
  </si>
  <si>
    <t>Cali</t>
  </si>
  <si>
    <t>Valle del Cauca</t>
  </si>
  <si>
    <t>CC 25456262</t>
  </si>
  <si>
    <t>FLOR INELDA QUIPO MUÑOZ</t>
  </si>
  <si>
    <t>fiquipom@gmail.com 3105717105 3053814384</t>
  </si>
  <si>
    <t xml:space="preserve">Huila Neiva Centro de la Industria, la Empresa y los Servicios </t>
  </si>
  <si>
    <t>CC 40774930</t>
  </si>
  <si>
    <t>ESPERANZA RIVAS ESCOBAR</t>
  </si>
  <si>
    <t>esperanzarivase@gmail.com 3138160611 3138160611</t>
  </si>
  <si>
    <t>Huila La Plata Centro de Desarrollo Agroempresarial y Turístico del Huila</t>
  </si>
  <si>
    <t>CC 16376983</t>
  </si>
  <si>
    <t>JAIR ANDRES PEREZ QUINA</t>
  </si>
  <si>
    <t>jairandresperez@misena.edu.co 3108946440 3108946440</t>
  </si>
  <si>
    <t>CC 34548444</t>
  </si>
  <si>
    <t xml:space="preserve">SANDRA LUCIA MANZANO </t>
  </si>
  <si>
    <t>sanluma25@hotmail.com 3146642419 nullnull</t>
  </si>
  <si>
    <t>CC 34607268</t>
  </si>
  <si>
    <t>PAOLA ANDREA LALINDE VILLANI</t>
  </si>
  <si>
    <t>andrea.pao15@hotmail.com 3117199393 928299485</t>
  </si>
  <si>
    <t>CC 76318918</t>
  </si>
  <si>
    <t>HUGO MIGUEL AGREDO RAMIREZ</t>
  </si>
  <si>
    <t>huylo23@hotmail.com 3172374155 928336236</t>
  </si>
  <si>
    <t>NN-Cont</t>
  </si>
  <si>
    <t>SEG-EP</t>
  </si>
  <si>
    <t>CC 76317344</t>
  </si>
  <si>
    <t xml:space="preserve">HAMES ALFONSO VELASCO </t>
  </si>
  <si>
    <t>hamesalvelasco@yahoo.es 3178239472 3178239472</t>
  </si>
  <si>
    <t>GESTIÓN ADMINISTRATIVA Y FINANCIERA - GESTIÓN ADMINISTRATIVA</t>
  </si>
  <si>
    <t>CC 10486505</t>
  </si>
  <si>
    <t>MAURICIO HOYOS NAVIA</t>
  </si>
  <si>
    <t>mhoyos@sena.edu.co 3113437835 928297669</t>
  </si>
  <si>
    <t>Valle del Cauca Palmira Centro de Biotecnología Industrial</t>
  </si>
  <si>
    <t>Santander de Quilichao</t>
  </si>
  <si>
    <t>CC 1061717419</t>
  </si>
  <si>
    <t>JUAN PABLO VALENCIA DAVILA</t>
  </si>
  <si>
    <t>juanp_valencia@hotmail.com 3105358383 925131013</t>
  </si>
  <si>
    <t>Caldas Manizales Centro de Comercio y Servicios</t>
  </si>
  <si>
    <t>CC 1061749402</t>
  </si>
  <si>
    <t>DIANA CRISTINA PEREZ MELLIZO</t>
  </si>
  <si>
    <t>dcperez20@gmail.com 3166392591 518441151</t>
  </si>
  <si>
    <t>GESTIÓN ADMINISTRATIVA Y FINANCIERA - GESTIÓN DOCUMENTAL</t>
  </si>
  <si>
    <t>CC 34321474</t>
  </si>
  <si>
    <t>NANCY YANETH GOMEZ MUÑOZ</t>
  </si>
  <si>
    <t>yanethgm7@gmail.com 3127848392 578374262</t>
  </si>
  <si>
    <t>NN-Arc</t>
  </si>
  <si>
    <t>CC 48645064</t>
  </si>
  <si>
    <t>AMPARO SAMBONI CRUZ</t>
  </si>
  <si>
    <t>amsac9@yahoo.com 3132388779 nullnull</t>
  </si>
  <si>
    <t>HOTELERÍA Y TURISMO. - COCINA</t>
  </si>
  <si>
    <t>CC 1061701459</t>
  </si>
  <si>
    <t>VIVIANA TORO HURTADO</t>
  </si>
  <si>
    <t>vivianatorohurtado17@gmail.com 3015620638 578300295</t>
  </si>
  <si>
    <t>HOTELERÍA Y TURISMO. - GUIANZA TURÍSTICA</t>
  </si>
  <si>
    <t>CC 1110497222</t>
  </si>
  <si>
    <t>CRISTIAN CAMILO  RUEDA MARTINEZ</t>
  </si>
  <si>
    <t>cc900412@hotmail.com 3114522323 312762110</t>
  </si>
  <si>
    <t>HOTELERÍA Y TURISMO. - MESA Y BAR</t>
  </si>
  <si>
    <t>Tolima Ibagué Centro de Comercio y Servicios</t>
  </si>
  <si>
    <t>CC 76316652</t>
  </si>
  <si>
    <t>JOSE RAFAEL NIÑO ORDOÑEZ</t>
  </si>
  <si>
    <t>jr_rafael630@hotmail.com 3104087642 288367308</t>
  </si>
  <si>
    <t>INFORMATICA DISEÑO Y DESARROLLO DE SOFTWARE - INFRAESTRUCTURA</t>
  </si>
  <si>
    <t>CC 76326227</t>
  </si>
  <si>
    <t>GUILLERMO ALEXANDER BURGOS IBARRA</t>
  </si>
  <si>
    <t>gaburgos@misena.edu.co 3225262983 928207758</t>
  </si>
  <si>
    <t>CC 76327284</t>
  </si>
  <si>
    <t>ALVARO ANTONIO CORREAL CORTES</t>
  </si>
  <si>
    <t>alvarocorreal@misena.edu.co 3147812863 3147812863</t>
  </si>
  <si>
    <t>INFORMATICA DISEÑO Y DESARROLLO DE SOFTWARE - CONTENIDOS DIGITALES</t>
  </si>
  <si>
    <t>INVEST</t>
  </si>
  <si>
    <t>CC 1061746744</t>
  </si>
  <si>
    <t>JEISON JAVIER SOLARTE ROJAS</t>
  </si>
  <si>
    <t>jeisonsolarte@gmail.com 3126083338 5728352202</t>
  </si>
  <si>
    <t>INFORMATICA DISEÑO Y DESARROLLO DE SOFTWARE - SOFTWARE</t>
  </si>
  <si>
    <t>CC 10299503</t>
  </si>
  <si>
    <t>ALEJANDRO ORDOÑEZ GUIZAR</t>
  </si>
  <si>
    <t>psicologoalejandro1983@gmail.com 3104284350 928221326</t>
  </si>
  <si>
    <t>INSTITUCIONAL DE INTEGRALIDAD DE LA FORMACIÓN - INTERACCIÓN CONSIGO MISMO, CON LOS DEMÁS, CON LA NATURALEZA Y CON LA TRASCENDENCIA</t>
  </si>
  <si>
    <t>CC 25278399</t>
  </si>
  <si>
    <t>ADRIANA GUZMAN RESTREPO</t>
  </si>
  <si>
    <t>adrianagr@misena.edu.co 3225102467 3225102467</t>
  </si>
  <si>
    <t>CC 1061689723</t>
  </si>
  <si>
    <t>ANDRES FERNANDO POLINDARA TRUJILLO</t>
  </si>
  <si>
    <t>andresfer86@hotmail.com 3146978104 328373414</t>
  </si>
  <si>
    <t>INSTITUCIONAL DE LA ENSEÑANZA DE IDIOMAS - IDIOMAS</t>
  </si>
  <si>
    <t>CC 1061721970</t>
  </si>
  <si>
    <t>JENNIFER RUIZ VELASCO</t>
  </si>
  <si>
    <t>jenniferruizv@misena.edu.co 3122613497 328365893</t>
  </si>
  <si>
    <t>CC 1085289573</t>
  </si>
  <si>
    <t>JENNY EMILCE ORDOÑEZ MUÑOZ</t>
  </si>
  <si>
    <t>jeordonez375@misena.edu.co 3128540597 nullnull</t>
  </si>
  <si>
    <t>CC 1061729384</t>
  </si>
  <si>
    <t>GIOVANNI BUCHELI HERNANDEZ</t>
  </si>
  <si>
    <t>gbuchelih90@gmail.com 3128510835 nullnull</t>
  </si>
  <si>
    <t>Antioquia Medellín Centro Textil y de Gestión Industrial</t>
  </si>
  <si>
    <t>CC 1061743491</t>
  </si>
  <si>
    <t>MANUEL CARLOS NIÑO DAZA</t>
  </si>
  <si>
    <t>manu570p@gmail.com 3104096734 5728336123</t>
  </si>
  <si>
    <t>CC 10305505</t>
  </si>
  <si>
    <t>JESUS ALEJANDRO FLOR MERA</t>
  </si>
  <si>
    <t>alexandreiliverence@gmail.com 3182713699 3178335557</t>
  </si>
  <si>
    <t>CC 76332753</t>
  </si>
  <si>
    <t>HERNAN DARIO BONILLA LOPEZ</t>
  </si>
  <si>
    <t>hernandb@misena.edu.co 3147474206 928300792</t>
  </si>
  <si>
    <t>INSTITUCIONAL DE PEDAGOGÍA - ACTIVIDAD FÍSICA Y HABITOS DE DE VIDA SULUDABLES</t>
  </si>
  <si>
    <t>Girardot</t>
  </si>
  <si>
    <t>Cundinamarca</t>
  </si>
  <si>
    <t>CC 34318918</t>
  </si>
  <si>
    <t>AURA PAOLA ANDRADE AYALA</t>
  </si>
  <si>
    <t>paolaandr@gmail.com 3148156544 nullnull</t>
  </si>
  <si>
    <t>INSTITUCIONAL DE PEDAGOGÍA - CIENCIAS NATURALES</t>
  </si>
  <si>
    <t>CC 1061714626</t>
  </si>
  <si>
    <t>ANGELA VIVIANA RAMOS CAICEDO</t>
  </si>
  <si>
    <t>ramosangela@misena.edu.co 3233803409 nullnull</t>
  </si>
  <si>
    <t>CC 59836401</t>
  </si>
  <si>
    <t>EMILCE RODRIGUEZ ERAZO</t>
  </si>
  <si>
    <t>emirodriguez@misena.edu.co 3138729281 nullnull</t>
  </si>
  <si>
    <t>INSTITUCIONAL DE PEDAGOGÍA - COMUNICACIÓN</t>
  </si>
  <si>
    <t>CC 1063814519</t>
  </si>
  <si>
    <t>ANA MARIA CABRERA ASTAIZA</t>
  </si>
  <si>
    <t>anamariacabreraastaiza95@gmail.com 3108919256 98365756</t>
  </si>
  <si>
    <t>INSTITUCIONAL DE PEDAGOGÍA - EMPRENDIMIENTO</t>
  </si>
  <si>
    <t>CC 34560354</t>
  </si>
  <si>
    <t>ANABELLY ALARCON CASTELLANOS</t>
  </si>
  <si>
    <t>anabelly29@hotmail.com 3012238551 nullnull</t>
  </si>
  <si>
    <t>NN-Emp</t>
  </si>
  <si>
    <t>NN-Mat</t>
  </si>
  <si>
    <t>CC 76324806</t>
  </si>
  <si>
    <t>FREDDY GALINDEZ GOMEZ</t>
  </si>
  <si>
    <t>fredyg52@hotmail.com 3136486139 928366996</t>
  </si>
  <si>
    <t>LOGÍSTICA Y GESTIÓN DE LA PRODUCCIÓN - GESTIÓN LOGÍSTICA</t>
  </si>
  <si>
    <t>CC 1061691979</t>
  </si>
  <si>
    <t>HECTOR IVAN MUÑOZ ALVEAR</t>
  </si>
  <si>
    <t>hector11159@gmail.com 3163428763 3163968053</t>
  </si>
  <si>
    <t>CC 76326545</t>
  </si>
  <si>
    <t>CLAUDIO FERNANDO CRUZ ROA</t>
  </si>
  <si>
    <t>klaudio100@hotmail.com 3006654584 928368676</t>
  </si>
  <si>
    <t>Pereira</t>
  </si>
  <si>
    <t xml:space="preserve">Risaralda </t>
  </si>
  <si>
    <t>CC 34543032</t>
  </si>
  <si>
    <t>MARIA ISABEL ALEGRIA CERON</t>
  </si>
  <si>
    <t>malegriaceron@misena.edu.co 3154630284 3154630284</t>
  </si>
  <si>
    <t>LOGÍSTICA Y GESTIÓN DE LA PRODUCCIÓN - SEGURIDAD Y SALUD EN EL TRABAJO</t>
  </si>
  <si>
    <t>CC 34318845</t>
  </si>
  <si>
    <t>DIANA JUDITH FERNANDEZ SOTELO</t>
  </si>
  <si>
    <t>dfernandezs214@gmail.com 3132505812 928335983</t>
  </si>
  <si>
    <t>SALUD. - APOYO TERAPÉUTICO Y REHABILITACIÓN</t>
  </si>
  <si>
    <t>CC 1061746354</t>
  </si>
  <si>
    <t>TATIANA  GONZALEZ ROJAS</t>
  </si>
  <si>
    <t>tatianagonzrojas@gmail.com 3176154226 928200510</t>
  </si>
  <si>
    <t>Antioquia Medellín Centro de Servicios de Salud</t>
  </si>
  <si>
    <t>Medellín</t>
  </si>
  <si>
    <t>Antioquia</t>
  </si>
  <si>
    <t>CC 76314876</t>
  </si>
  <si>
    <t>CARLOS ALBERTO TITUAÑA SARABINO</t>
  </si>
  <si>
    <t>calberti@misena.edu.co 3136522248 928390626</t>
  </si>
  <si>
    <t>Risaralda  Pereira Centro de Comercio y Servicios</t>
  </si>
  <si>
    <t>CC 10315518</t>
  </si>
  <si>
    <t>GERSAIN  MACIAS QUIÑONEZ</t>
  </si>
  <si>
    <t>gmq0411@hotmail.com 3216441462 3216441462</t>
  </si>
  <si>
    <t>NN-Salud</t>
  </si>
  <si>
    <t>CC 34659005</t>
  </si>
  <si>
    <t>ALBA LUCIA ARROYAVE ORDOÑEZ</t>
  </si>
  <si>
    <t>albitarroyave@hotmail.com 3146696071 nullnull</t>
  </si>
  <si>
    <t>SALUD. - GESTIÓN ADMINISTRATIVA EN SALUD</t>
  </si>
  <si>
    <t>CC 25277393</t>
  </si>
  <si>
    <t>SANDRA MILENA ENRIQUEZ TROCHEZ</t>
  </si>
  <si>
    <t>smeting2495@yahoo.es 3045462718 928317856</t>
  </si>
  <si>
    <t>Valle del Cauca Buga Centro Agropecuario de Buga</t>
  </si>
  <si>
    <t>14238</t>
  </si>
  <si>
    <t>CC 10549497</t>
  </si>
  <si>
    <t>FRANCISCO MORALES GALVEZ</t>
  </si>
  <si>
    <t>franciscomorales10@yahoo.com 3104184695 nullnull</t>
  </si>
  <si>
    <t>Nariño San Juan de Pasto Centro Internacional de Producción Limpia - Lope</t>
  </si>
  <si>
    <t>4480</t>
  </si>
  <si>
    <t>CC 25280368</t>
  </si>
  <si>
    <t>LORENA MUÑOZ OHMEN</t>
  </si>
  <si>
    <t>loreohm@gmail.com 3112864720 3112864720</t>
  </si>
  <si>
    <t>6729</t>
  </si>
  <si>
    <t>CC 25284412</t>
  </si>
  <si>
    <t>LUZ MARINA YACUMAL VELASCO</t>
  </si>
  <si>
    <t>lumaryv@outlook.es 3226515454 nullnull</t>
  </si>
  <si>
    <t>SALUD. - SALUD PÚBLICA</t>
  </si>
  <si>
    <t>9018</t>
  </si>
  <si>
    <t>CC 25292466</t>
  </si>
  <si>
    <t>ANA MARIA ROMERO TORO</t>
  </si>
  <si>
    <t>hanny-0108@hotmail.com 3104711437 3104711437</t>
  </si>
  <si>
    <t>18952</t>
  </si>
  <si>
    <t>CC 34535932</t>
  </si>
  <si>
    <t>SOCORRO EUGENIA ZUÑIGA BERMEO</t>
  </si>
  <si>
    <t>psicozube@hotmail.com 3159269661 928342750</t>
  </si>
  <si>
    <t>13878</t>
  </si>
  <si>
    <t>CC 16783097</t>
  </si>
  <si>
    <t>JOSE MANUEL CASTAÑEDA ROTAWISKY</t>
  </si>
  <si>
    <t>jomaca1169@gmail.com 3186907965 928371504</t>
  </si>
  <si>
    <t>7337</t>
  </si>
  <si>
    <t>CC 12996992</t>
  </si>
  <si>
    <t>JOSE WILSON CABRERA SALAZAR</t>
  </si>
  <si>
    <t>wilsoncabreras@yahoo.es 3137697399 3137697399</t>
  </si>
  <si>
    <t>SALUD. - SERVICIOS FARMACÉUTICOS</t>
  </si>
  <si>
    <t>32174</t>
  </si>
  <si>
    <t>CC 10296166</t>
  </si>
  <si>
    <t>EDUARD IVAN PIEDRAHITA VELASCO</t>
  </si>
  <si>
    <t>zurdoocoro@hotmail.com 3193305583 nullnull</t>
  </si>
  <si>
    <t>14082</t>
  </si>
  <si>
    <t>CC 29503859</t>
  </si>
  <si>
    <t xml:space="preserve">MARIA LUZ ENID ACOSTA </t>
  </si>
  <si>
    <t>luzenid_226@hotmail.com 3162667655 3105376567</t>
  </si>
  <si>
    <t>SERVICIOS PERSONALES. - BELLEZA - PELUQUERIA</t>
  </si>
  <si>
    <t>9755</t>
  </si>
  <si>
    <t>CC 34554549</t>
  </si>
  <si>
    <t>RUBBY YANNETTE ZAMBRANO OVIEDO</t>
  </si>
  <si>
    <t>ryzambrano@misena.edu.co 3128181146 978372476</t>
  </si>
  <si>
    <t>22440</t>
  </si>
  <si>
    <t>CC 1118540431</t>
  </si>
  <si>
    <t>YESENIA CATERINE LOPEZ ESCALANTE</t>
  </si>
  <si>
    <t>katerine0315@gmail.com 3118558123 nullnull</t>
  </si>
  <si>
    <t>TELECOMUNICACIONES - SISTEMA DE TELECOMUNICACIONES</t>
  </si>
  <si>
    <t>18675</t>
  </si>
  <si>
    <t>CC 79268898</t>
  </si>
  <si>
    <t>JOSE IDELVER BOLAÑOS DIAZ</t>
  </si>
  <si>
    <t>jbodi@misena.edu.co 3165349948 928327836</t>
  </si>
  <si>
    <t>TRANSPORTE. - TRANSPORTE TERRESTRE POR CARRETERA</t>
  </si>
  <si>
    <t>TITULADA PRESENCIAL - LOGISTICA Y TRANSPORTE
SEGURIDAD VIAL, CONTROL DE TRANSITO Y TRANSPORTE</t>
  </si>
  <si>
    <t>Profesionales del área administrativa y/o ciencias políticas con experiencia mínima docente de dos años, orientando procesos de formación en los temas relacionados en:  OPERACIÓN DE EQUIPOS DE SERVICIO INTERMUNICIPAL DE PASAJEROS. TECNICO SEGURIDAD VIAL, CONTROL DE TRANSITO Y TRANSPORTE</t>
  </si>
  <si>
    <t>TITULADA PRESENCIAL - NEGOCIACION INTERNACIONAL</t>
  </si>
  <si>
    <t>Profesional Universitario en Administración de empresas, Preferiblemente con posgrado en mercados o negocios internacionales.
Con experiencia de un año en manejo de plataformas virtuales.
Experiencia técnica 18 meses y  6 meses en labores de docencia.</t>
  </si>
  <si>
    <t>TITULADA PRESENCIAL - GESTION DE MERCADOS</t>
  </si>
  <si>
    <t>Tgo Virtual en ADSI</t>
  </si>
  <si>
    <t>Tecnólogo o Cuatro (4) años de Estudios Universitarios en sistemas o electrónica, preferiblemente con Certificación Internacional en Desarrollo de Soluciones de Software ya sea en Tecnologías Sun Microsystems (Java o MySQL), Microsoft (Visual Studio o SQL Server), Oracle (Administración o Desarrollo sobre PL/SQL.
Con experiencia de un año en manejo de plataformas virtuales.
Experiencia técnica 18 meses y  6 meses en labores de docencia.</t>
  </si>
  <si>
    <t>TITULADA PRESENCIAL - TIC DISEÑO Y DESARROLLO SOFWARE</t>
  </si>
  <si>
    <t>El programa requiere de un equipo de instructores con Título de Tecnólogo o Cuatro (4) años de Estudios Universitarios, relacionados con la especialidad objeto de formación, preferiblemente con Certificación Internacional en Desarrollo de Soluciones de Software ya sea en Tecnologías Sun Microsystems (Java o MySQL), Microsoft (Visual Studio o SQL Server) u Oracle (Administración o Desarrollo sobre PL/SQL).
Veinticuatro (24) meses de Experiencia: de los cuales Dieciocho (18) meses estarán relacionados con el ejercicio de la profesión u oficio objeto de la formación profesional y Seis (6) meses en labores de docencia.</t>
  </si>
  <si>
    <t>Título de Tecnólogo o Cuatro (4) años de Estudios Universitarios, relacionados con la especialidad objeto de formación, preferiblemente con Certificación Internacional en Administración de Redes de Computadores sobre plataformas Microsoft,
Linux, Solaris o CCNA, o Ensamble y Mantenimiento de Equipos de Cómputo y Servidores CompTIA
A+ o Server+.  (MUNICIPIOS DEL DEPARTAMENTO DEL CAUCA)
Experiencia técnica 18 meses y  6 meses en labores de docencia.</t>
  </si>
  <si>
    <t xml:space="preserve">Tecnólogo o Cuatro (4) años de Estudios Universitarios, relacionados con la especialidad objeto de formación, preferiblemente con Certificación Internacional en Desarrollo de Productos de Animación sobre Plataformas Adobe o AutoDesk. Veinticuatro (24) meses de Experiencia: de los cuales Dieciocho (18) meses estarán relacionados con el ejercicio de la profesión u oficio objeto de la formación profesional y Seis (6) meses en labores de docencia.
</t>
  </si>
  <si>
    <t>TITULADA PRESENCIAL - FINACIERA</t>
  </si>
  <si>
    <t>Profesional en Ciencias Económicas, Financiera o afines. Preferiblemente con  posgrado en gestión bancaria o afines.
Manejo de herramientas informáticas asociadas al área objeto de la contratación. Medio tiempo
Experiencia técnica 18 meses y  6 meses en labores de docencia.</t>
  </si>
  <si>
    <t>TITULADA PRESENCIAL - ADTIVA Y FINANCIERA</t>
  </si>
  <si>
    <t>TITULADA PRESENCIAL - GESTION DOCUMENTAL</t>
  </si>
  <si>
    <t>Profesionales formados en: Ciencias de la Información y la Documentación o Archivística,  O Título de Tecnólogo o cuatro (4) años de estudios universitarios en: Ciencias de la Información y la Documentación o Archivística,  Preferiblemente con especialización en archivística o afines.  (GUAPI Y MUNICIPIOS DEL DEPARTAMENTO DEL CAUCA)
Veinticuatro (24) meses de experiencia: de los cuales dieciocho (18) meses estarán relacionados con el ejercicio de la profesión u oficio objeto de la formación profesional y seis (6) meses en labores de docencia.</t>
  </si>
  <si>
    <t>TITULADA PRESENCIAL - MESA Y BAR</t>
  </si>
  <si>
    <t>Opción 1: Profesional en Administración Turística y Hotelera.
Opción 2: Tecnólogo en Administración Hotelera.
Opción 3: Técnico en Mesa y Bar.
Tener experiencia mínima en actividades laborales de 24 meses
Tener experiencia mínima de 6 meses en procesos de formación con el enfoque basado en competencias laborales.</t>
  </si>
  <si>
    <t>TITULADA PRESENCIAL - GASTRONOMIA</t>
  </si>
  <si>
    <t>Profesional en Ingeniería de alimentos o áreas afines, con experiencia técnica en panadería y/o áreas fines al objeto de contratación.
Veinticuatro (24) meses de vinculación laboral con el área de su profesión. Especialista o experto en procesos de panadería. Mínimo 6 meses de experiencia docente</t>
  </si>
  <si>
    <t>TITULADA PRESENCIAL - PANADERIA</t>
  </si>
  <si>
    <t xml:space="preserve">Profesional en ciencias administrativas, Ingenieria industrial, preferiblemente con especialización en el área de conocimiento
Veinticuatro (24) meses de experiencia: de los cuales dieciocho (18) meses estarán relacionados con el ejercicio de la profesión u oficio objeto de la formación profesional y seis (6) meses en labores de docencia.
</t>
  </si>
  <si>
    <t xml:space="preserve">TITULADA - RED SALUD
</t>
  </si>
  <si>
    <t>Competencias técnicas del progama Rotes</t>
  </si>
  <si>
    <t xml:space="preserve">PROFESIONALES EN ENFERMERÍA CON FORMACIÓN ESPECÍFICA EN PAI, MÍNIMO 12 MESES DE EXPERIENCIA EN SU DESEMPEÑO PROFESIONAL. MÍNIMO 24 MESES DE VINCULACIÓN LABORAL EN EL DESEMPEÑO DE FUNCIONES RELACIONADAS CON LOS PROCESOS COMUNITARIOS. MÍNIMO 12 MESES DE EXPERIENCIA EN FORMACIÓN Y/O EDUCACIÓN.
</t>
  </si>
  <si>
    <t>TITULADA - RED SALUD</t>
  </si>
  <si>
    <t xml:space="preserve">Profesional de la salud, Regente de Farmacia y/o Químico farmacéutico,  (MUNICIPIOS DEL DEPARTAMENTO DELCAUCA)
Experiencia técnica 18 meses y  6 meses en labores de docencia.
</t>
  </si>
  <si>
    <t>Profesional  de la salud  preferiblemente con epecialización en gerencia o administración en salud.  (MUNICIPIOS DEL DEPARTAMENTO DELCAUCA)
Experiencia técnica 18 meses y  minimo 6 meses en labores de docencia.</t>
  </si>
  <si>
    <t xml:space="preserve">Técnico en peluquería, cosmetólogo esteticista experto en maquillaje o técnico en maquillaje artístico y decorativo mínimo 24 meses de vinculación laboral con el área de su profesión. Mínimo 12 meses de experiencia laboral como docente y/o instructor
</t>
  </si>
  <si>
    <t>Competencias técnicas del progama
Pedagogo</t>
  </si>
  <si>
    <t>Profesional en el área de la educación infantil, psicopedagoga, licenciado en educación preescolar (municipios del departamento del cauca). Experiencia laboral de 24 meses relacionada con la atención a niñas y niños menores de 6 años. (Psicologo)</t>
  </si>
  <si>
    <t>Competencias técnicas del progama
Psicologo</t>
  </si>
  <si>
    <t>TITULADA VIRTUAL - GUIANZA TURISTICA</t>
  </si>
  <si>
    <t xml:space="preserve">Profesional y/o Tecnólogo en Administración Turística y/o
• Guía de turismo con tarjeta profesional y/o
• Profesionales en áreas especializadas de acuerdo al objeto de formación.
Profesional: Doce (12) meses de experiencia relacionados con la especialidad objeto de formación.
• Tecnólogo: Veinticuatro (24) meses de experiencia relacionados con la especialidad objeto de formación.
• Guía de turismo con tarjeta profesional. Treinta y seis (36) meses de experiencia relacionados con la especialidad objeto de formación.
</t>
  </si>
  <si>
    <t>PROGRAMA</t>
  </si>
  <si>
    <t>Valor Mes</t>
  </si>
  <si>
    <t>N°  instructores</t>
  </si>
  <si>
    <t>valor total</t>
  </si>
  <si>
    <t>Titulada Presencial</t>
  </si>
  <si>
    <t>Titulada Salud y Servicios Personales</t>
  </si>
  <si>
    <t>Transversales</t>
  </si>
  <si>
    <t>Seguimiento a Etapa Productiva</t>
  </si>
  <si>
    <t>Titulada virtual</t>
  </si>
  <si>
    <t>Valor Total</t>
  </si>
  <si>
    <t>Instructores de medio tiempo</t>
  </si>
  <si>
    <t>Nombre completo</t>
  </si>
  <si>
    <t>Programa</t>
  </si>
  <si>
    <t>valor mes</t>
  </si>
  <si>
    <t>Fecha inicio</t>
  </si>
  <si>
    <t>Fecha finalización</t>
  </si>
  <si>
    <t>TITULADA PRESENCIAL
 GESTIÓN LOGÍSTICA GESTIÓN EMPRESARIAL GESTIÓN DE MERCADOS
Presencial y/o virtual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</si>
</sst>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 #,##0;\-&quot;$&quot;\ #,##0"/>
    <numFmt numFmtId="7" formatCode="&quot;$&quot;\ #,##0.00;\-&quot;$&quot;\ #,##0.00"/>
    <numFmt numFmtId="42" formatCode="_-&quot;$&quot;\ * #,##0_-;\-&quot;$&quot;\ * #,##0_-;_-&quot;$&quot;\ * &quot;-&quot;_-;_-@_-"/>
    <numFmt numFmtId="41" formatCode="_-* #,##0_-;\-* #,##0_-;_-* &quot;-&quot;_-;_-@_-"/>
    <numFmt numFmtId="43" formatCode="_-* #,##0.00_-;\-* #,##0.00_-;_-* &quot;-&quot;??_-;_-@_-"/>
    <numFmt numFmtId="164" formatCode="_(* #,##0.00_);_(* \(#,##0.00\);_(* &quot;-&quot;??_);_(@_)"/>
    <numFmt numFmtId="165" formatCode="&quot;$&quot;#,##0;[Red]\-&quot;$&quot;#,##0"/>
    <numFmt numFmtId="166" formatCode="_(* #,##0_);_(* \(#,##0\);_(* &quot;-&quot;??_);_(@_)"/>
    <numFmt numFmtId="167" formatCode="_([$$-240A]\ * #,##0_);_([$$-240A]\ * \(#,##0\);_([$$-240A]\ * &quot;-&quot;_);_(@_)"/>
    <numFmt numFmtId="168" formatCode="[$$-240A]\ #,##0"/>
    <numFmt numFmtId="169" formatCode="&quot;$&quot;\ #,##0"/>
    <numFmt numFmtId="170" formatCode="[$$-240A]#,##0"/>
    <numFmt numFmtId="171" formatCode="&quot;$&quot;\ #,##0.00"/>
  </numFmts>
  <fonts count="86" x14ac:knownFonts="1">
    <font>
      <sz val="11"/>
      <color indexed="8"/>
      <name val="Calibri"/>
      <family val="2"/>
    </font>
    <font>
      <sz val="11"/>
      <color theme="1"/>
      <name val="Calibri"/>
      <family val="2"/>
      <scheme val="minor"/>
    </font>
    <font>
      <sz val="11"/>
      <color theme="1"/>
      <name val="Calibri"/>
      <family val="2"/>
      <scheme val="minor"/>
    </font>
    <font>
      <sz val="10"/>
      <name val="Arial"/>
      <family val="2"/>
    </font>
    <font>
      <b/>
      <sz val="8"/>
      <name val="Arial"/>
      <family val="2"/>
    </font>
    <font>
      <b/>
      <sz val="9"/>
      <name val="Cambria"/>
      <family val="1"/>
    </font>
    <font>
      <b/>
      <sz val="9"/>
      <name val="Arial"/>
      <family val="2"/>
    </font>
    <font>
      <sz val="9"/>
      <name val="Arial"/>
      <family val="2"/>
    </font>
    <font>
      <sz val="12"/>
      <color indexed="8"/>
      <name val="Arial"/>
      <family val="2"/>
    </font>
    <font>
      <b/>
      <sz val="12"/>
      <name val="Arial"/>
      <family val="2"/>
    </font>
    <font>
      <sz val="8"/>
      <name val="Arial"/>
      <family val="2"/>
    </font>
    <font>
      <b/>
      <sz val="8"/>
      <color indexed="10"/>
      <name val="Arial"/>
      <family val="2"/>
    </font>
    <font>
      <sz val="11"/>
      <color indexed="8"/>
      <name val="Cambria"/>
      <family val="1"/>
    </font>
    <font>
      <b/>
      <sz val="9"/>
      <color indexed="8"/>
      <name val="Arial"/>
      <family val="2"/>
    </font>
    <font>
      <b/>
      <sz val="10"/>
      <color indexed="10"/>
      <name val="Cambria"/>
      <family val="1"/>
    </font>
    <font>
      <sz val="11"/>
      <name val="Calibri"/>
      <family val="2"/>
    </font>
    <font>
      <sz val="10"/>
      <name val="Calibri"/>
      <family val="2"/>
    </font>
    <font>
      <b/>
      <sz val="11"/>
      <color indexed="10"/>
      <name val="Calibri"/>
      <family val="2"/>
    </font>
    <font>
      <b/>
      <sz val="11"/>
      <color indexed="8"/>
      <name val="Calibri"/>
      <family val="2"/>
    </font>
    <font>
      <sz val="9"/>
      <color indexed="8"/>
      <name val="Arial"/>
      <family val="2"/>
    </font>
    <font>
      <sz val="9"/>
      <color indexed="8"/>
      <name val="Calibri"/>
      <family val="2"/>
    </font>
    <font>
      <b/>
      <sz val="12"/>
      <color indexed="8"/>
      <name val="Arial"/>
      <family val="2"/>
    </font>
    <font>
      <sz val="11"/>
      <color indexed="8"/>
      <name val="Arial"/>
      <family val="2"/>
    </font>
    <font>
      <sz val="10"/>
      <color indexed="8"/>
      <name val="Arial"/>
      <family val="2"/>
    </font>
    <font>
      <sz val="10"/>
      <color indexed="8"/>
      <name val="Arial Unicode MS"/>
      <family val="2"/>
    </font>
    <font>
      <b/>
      <sz val="11"/>
      <name val="Arial"/>
      <family val="2"/>
    </font>
    <font>
      <sz val="9"/>
      <name val="Cambria"/>
      <family val="1"/>
    </font>
    <font>
      <sz val="11"/>
      <color indexed="8"/>
      <name val="Calibri"/>
      <family val="2"/>
    </font>
    <font>
      <b/>
      <sz val="10"/>
      <name val="Arial"/>
      <family val="2"/>
    </font>
    <font>
      <b/>
      <sz val="10"/>
      <color indexed="10"/>
      <name val="Arial"/>
      <family val="2"/>
    </font>
    <font>
      <b/>
      <sz val="12"/>
      <name val="Cambria"/>
      <family val="1"/>
    </font>
    <font>
      <sz val="12"/>
      <name val="Cambria"/>
      <family val="1"/>
    </font>
    <font>
      <sz val="12"/>
      <name val="Arial"/>
      <family val="2"/>
    </font>
    <font>
      <b/>
      <sz val="11"/>
      <color indexed="8"/>
      <name val="Arial"/>
      <family val="2"/>
    </font>
    <font>
      <sz val="11"/>
      <name val="Arial"/>
      <family val="2"/>
    </font>
    <font>
      <sz val="11"/>
      <color theme="1"/>
      <name val="Calibri"/>
      <family val="2"/>
      <scheme val="minor"/>
    </font>
    <font>
      <sz val="11"/>
      <color theme="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sz val="18"/>
      <color theme="3"/>
      <name val="Calibri Light"/>
      <family val="2"/>
      <scheme val="major"/>
    </font>
    <font>
      <b/>
      <sz val="13"/>
      <color theme="3"/>
      <name val="Calibri"/>
      <family val="2"/>
      <scheme val="minor"/>
    </font>
    <font>
      <b/>
      <sz val="11"/>
      <color theme="1"/>
      <name val="Calibri"/>
      <family val="2"/>
      <scheme val="minor"/>
    </font>
    <font>
      <sz val="12"/>
      <color indexed="8"/>
      <name val="Calibri"/>
      <family val="2"/>
    </font>
    <font>
      <b/>
      <sz val="16"/>
      <color indexed="8"/>
      <name val="Calibri"/>
      <family val="2"/>
    </font>
    <font>
      <sz val="12"/>
      <color indexed="8"/>
      <name val="Cambria"/>
      <family val="1"/>
    </font>
    <font>
      <b/>
      <sz val="10"/>
      <name val="Cambria"/>
      <family val="1"/>
    </font>
    <font>
      <sz val="16"/>
      <color indexed="8"/>
      <name val="Calibri"/>
      <family val="2"/>
    </font>
    <font>
      <b/>
      <sz val="16"/>
      <name val="Arial"/>
      <family val="2"/>
    </font>
    <font>
      <b/>
      <sz val="16"/>
      <color indexed="10"/>
      <name val="Calibri"/>
      <family val="2"/>
    </font>
    <font>
      <sz val="9"/>
      <color indexed="8"/>
      <name val="Cambria"/>
      <family val="1"/>
    </font>
    <font>
      <sz val="8"/>
      <name val="Calibri"/>
      <family val="2"/>
    </font>
    <font>
      <b/>
      <sz val="12"/>
      <color indexed="8"/>
      <name val="Calibri"/>
      <family val="2"/>
    </font>
    <font>
      <sz val="9"/>
      <color indexed="81"/>
      <name val="Tahoma"/>
      <family val="2"/>
    </font>
    <font>
      <b/>
      <sz val="9"/>
      <name val="Calibri Light"/>
      <family val="1"/>
      <scheme val="major"/>
    </font>
    <font>
      <sz val="11"/>
      <color theme="1"/>
      <name val="Calibri Light"/>
      <family val="1"/>
      <scheme val="major"/>
    </font>
    <font>
      <sz val="8"/>
      <color theme="1"/>
      <name val="Arial"/>
      <family val="2"/>
    </font>
    <font>
      <b/>
      <sz val="8"/>
      <name val="Calibri"/>
      <family val="2"/>
    </font>
    <font>
      <b/>
      <sz val="11"/>
      <color rgb="FFFF0000"/>
      <name val="Calibri"/>
      <family val="2"/>
      <scheme val="minor"/>
    </font>
    <font>
      <sz val="9"/>
      <color rgb="FFFF0000"/>
      <name val="Arial"/>
      <family val="2"/>
    </font>
    <font>
      <sz val="9"/>
      <name val="Calibri"/>
      <family val="2"/>
    </font>
    <font>
      <b/>
      <sz val="9"/>
      <name val="Calibri"/>
      <family val="2"/>
    </font>
    <font>
      <sz val="8"/>
      <color rgb="FFFF0000"/>
      <name val="Arial"/>
      <family val="2"/>
    </font>
    <font>
      <b/>
      <sz val="9"/>
      <color indexed="81"/>
      <name val="Tahoma"/>
      <family val="2"/>
    </font>
    <font>
      <sz val="9"/>
      <color theme="1"/>
      <name val="Calibri"/>
      <family val="2"/>
    </font>
    <font>
      <b/>
      <sz val="9"/>
      <color theme="1"/>
      <name val="Calibri"/>
      <family val="2"/>
    </font>
    <font>
      <b/>
      <i/>
      <sz val="12"/>
      <name val="Arial"/>
      <family val="2"/>
    </font>
    <font>
      <b/>
      <i/>
      <sz val="11"/>
      <name val="Arial"/>
      <family val="2"/>
    </font>
    <font>
      <b/>
      <sz val="10"/>
      <name val="Calibri"/>
      <family val="2"/>
    </font>
    <font>
      <sz val="9"/>
      <color rgb="FF000000"/>
      <name val="Calibri"/>
      <family val="2"/>
    </font>
    <font>
      <b/>
      <sz val="9"/>
      <color rgb="FF000000"/>
      <name val="Calibri"/>
      <family val="2"/>
    </font>
    <font>
      <b/>
      <sz val="8"/>
      <name val="Calibri Light"/>
      <family val="1"/>
      <scheme val="major"/>
    </font>
    <font>
      <b/>
      <sz val="8"/>
      <name val="Calibri Light"/>
      <family val="2"/>
      <scheme val="major"/>
    </font>
    <font>
      <b/>
      <sz val="7.5"/>
      <name val="Calibri Light"/>
      <family val="2"/>
      <scheme val="major"/>
    </font>
    <font>
      <b/>
      <sz val="9"/>
      <name val="Calibri Light"/>
      <family val="2"/>
      <scheme val="major"/>
    </font>
    <font>
      <sz val="8"/>
      <name val="Arial"/>
      <family val="2"/>
    </font>
    <font>
      <sz val="8"/>
      <color theme="1"/>
      <name val="Arial"/>
      <family val="2"/>
    </font>
    <font>
      <b/>
      <sz val="8"/>
      <color theme="1"/>
      <name val="Arial"/>
      <family val="2"/>
    </font>
    <font>
      <sz val="11"/>
      <color rgb="FF000000"/>
      <name val="Calibri"/>
      <family val="2"/>
      <scheme val="minor"/>
    </font>
  </fonts>
  <fills count="4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D9D9D9"/>
        <bgColor indexed="64"/>
      </patternFill>
    </fill>
    <fill>
      <patternFill patternType="solid">
        <fgColor rgb="FFA6A6A6"/>
        <bgColor indexed="64"/>
      </patternFill>
    </fill>
    <fill>
      <patternFill patternType="solid">
        <fgColor rgb="FFFFFFFF"/>
        <bgColor indexed="64"/>
      </patternFill>
    </fill>
    <fill>
      <patternFill patternType="solid">
        <fgColor rgb="FF92D050"/>
        <bgColor indexed="64"/>
      </patternFill>
    </fill>
    <fill>
      <patternFill patternType="solid">
        <fgColor rgb="FFFFFF00"/>
        <bgColor indexed="64"/>
      </patternFill>
    </fill>
    <fill>
      <patternFill patternType="solid">
        <fgColor rgb="FF808080"/>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00B0F0"/>
        <bgColor indexed="64"/>
      </patternFill>
    </fill>
    <fill>
      <patternFill patternType="solid">
        <fgColor theme="0" tint="-0.34998626667073579"/>
        <bgColor indexed="64"/>
      </patternFill>
    </fill>
    <fill>
      <patternFill patternType="solid">
        <fgColor theme="7" tint="0.39997558519241921"/>
        <bgColor indexed="64"/>
      </patternFill>
    </fill>
  </fills>
  <borders count="7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7">
    <xf numFmtId="0" fontId="0" fillId="0" borderId="0"/>
    <xf numFmtId="0" fontId="35" fillId="2" borderId="0" applyNumberFormat="0" applyBorder="0" applyAlignment="0" applyProtection="0"/>
    <xf numFmtId="0" fontId="35" fillId="3" borderId="0" applyNumberFormat="0" applyBorder="0" applyAlignment="0" applyProtection="0"/>
    <xf numFmtId="0" fontId="35" fillId="4" borderId="0" applyNumberFormat="0" applyBorder="0" applyAlignment="0" applyProtection="0"/>
    <xf numFmtId="0" fontId="35" fillId="5" borderId="0" applyNumberFormat="0" applyBorder="0" applyAlignment="0" applyProtection="0"/>
    <xf numFmtId="0" fontId="35" fillId="6" borderId="0" applyNumberFormat="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7" fillId="20" borderId="51" applyNumberFormat="0" applyAlignment="0" applyProtection="0"/>
    <xf numFmtId="0" fontId="38" fillId="21" borderId="52" applyNumberFormat="0" applyAlignment="0" applyProtection="0"/>
    <xf numFmtId="0" fontId="39" fillId="0" borderId="53" applyNumberFormat="0" applyFill="0" applyAlignment="0" applyProtection="0"/>
    <xf numFmtId="0" fontId="40" fillId="0" borderId="0" applyNumberFormat="0" applyFill="0" applyBorder="0" applyAlignment="0" applyProtection="0"/>
    <xf numFmtId="0" fontId="36" fillId="22"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26" borderId="0" applyNumberFormat="0" applyBorder="0" applyAlignment="0" applyProtection="0"/>
    <xf numFmtId="0" fontId="36" fillId="27" borderId="0" applyNumberFormat="0" applyBorder="0" applyAlignment="0" applyProtection="0"/>
    <xf numFmtId="0" fontId="41" fillId="28" borderId="51" applyNumberFormat="0" applyAlignment="0" applyProtection="0"/>
    <xf numFmtId="0" fontId="42" fillId="29" borderId="0" applyNumberFormat="0" applyBorder="0" applyAlignment="0" applyProtection="0"/>
    <xf numFmtId="41"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0" fontId="43" fillId="30" borderId="0" applyNumberFormat="0" applyBorder="0" applyAlignment="0" applyProtection="0"/>
    <xf numFmtId="0" fontId="3" fillId="0" borderId="0"/>
    <xf numFmtId="0" fontId="3" fillId="0" borderId="0"/>
    <xf numFmtId="0" fontId="3" fillId="0" borderId="0"/>
    <xf numFmtId="0" fontId="3" fillId="0" borderId="0"/>
    <xf numFmtId="0" fontId="35" fillId="31" borderId="54" applyNumberFormat="0" applyFont="0" applyAlignment="0" applyProtection="0"/>
    <xf numFmtId="0" fontId="44" fillId="20" borderId="55" applyNumberFormat="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8" fillId="0" borderId="56" applyNumberFormat="0" applyFill="0" applyAlignment="0" applyProtection="0"/>
    <xf numFmtId="0" fontId="40" fillId="0" borderId="57" applyNumberFormat="0" applyFill="0" applyAlignment="0" applyProtection="0"/>
    <xf numFmtId="0" fontId="49" fillId="0" borderId="58" applyNumberFormat="0" applyFill="0" applyAlignment="0" applyProtection="0"/>
    <xf numFmtId="0" fontId="27" fillId="0" borderId="0"/>
    <xf numFmtId="43" fontId="27" fillId="0" borderId="0" applyFont="0" applyFill="0" applyBorder="0" applyAlignment="0" applyProtection="0"/>
    <xf numFmtId="42" fontId="27" fillId="0" borderId="0" applyFont="0" applyFill="0" applyBorder="0" applyAlignment="0" applyProtection="0"/>
    <xf numFmtId="0" fontId="2" fillId="0" borderId="0"/>
    <xf numFmtId="164" fontId="3" fillId="0" borderId="0" applyFont="0" applyFill="0" applyBorder="0" applyAlignment="0" applyProtection="0"/>
    <xf numFmtId="0" fontId="3" fillId="0" borderId="0" applyFont="0" applyFill="0" applyBorder="0" applyAlignment="0" applyProtection="0"/>
    <xf numFmtId="0" fontId="27" fillId="0" borderId="0" applyFill="0" applyProtection="0"/>
    <xf numFmtId="0" fontId="2" fillId="0" borderId="0"/>
    <xf numFmtId="0" fontId="2" fillId="0" borderId="0"/>
    <xf numFmtId="0" fontId="2" fillId="0" borderId="0"/>
  </cellStyleXfs>
  <cellXfs count="691">
    <xf numFmtId="0" fontId="0" fillId="0" borderId="0" xfId="0"/>
    <xf numFmtId="0" fontId="0" fillId="0" borderId="0" xfId="0" applyAlignment="1">
      <alignment vertical="top"/>
    </xf>
    <xf numFmtId="0" fontId="0" fillId="0" borderId="0" xfId="0" applyAlignment="1">
      <alignment horizontal="center"/>
    </xf>
    <xf numFmtId="0" fontId="0" fillId="0" borderId="0" xfId="0" applyFill="1" applyAlignment="1">
      <alignment vertical="top"/>
    </xf>
    <xf numFmtId="166" fontId="4" fillId="0" borderId="0" xfId="32" applyNumberFormat="1" applyFont="1" applyFill="1" applyBorder="1" applyAlignment="1">
      <alignment horizontal="left" vertical="center" wrapText="1"/>
    </xf>
    <xf numFmtId="166" fontId="4" fillId="0" borderId="0" xfId="32" applyNumberFormat="1" applyFont="1" applyFill="1" applyBorder="1" applyAlignment="1">
      <alignment horizontal="center" vertical="center" wrapText="1"/>
    </xf>
    <xf numFmtId="166" fontId="4" fillId="0" borderId="0" xfId="32" applyNumberFormat="1" applyFont="1" applyFill="1" applyBorder="1" applyAlignment="1">
      <alignment vertical="center" wrapText="1"/>
    </xf>
    <xf numFmtId="0" fontId="7" fillId="0" borderId="0" xfId="36" applyFont="1" applyFill="1" applyBorder="1" applyAlignment="1">
      <alignment horizontal="left" vertical="top" wrapText="1"/>
    </xf>
    <xf numFmtId="166" fontId="4" fillId="0" borderId="1" xfId="32" applyNumberFormat="1" applyFont="1" applyFill="1" applyBorder="1" applyAlignment="1">
      <alignment vertical="center" wrapText="1"/>
    </xf>
    <xf numFmtId="0" fontId="7" fillId="32" borderId="2" xfId="36" applyFont="1" applyFill="1" applyBorder="1" applyAlignment="1">
      <alignment horizontal="left" vertical="top" wrapText="1"/>
    </xf>
    <xf numFmtId="3" fontId="0" fillId="0" borderId="0" xfId="0" applyNumberFormat="1"/>
    <xf numFmtId="166" fontId="10" fillId="0" borderId="0" xfId="32" applyNumberFormat="1" applyFont="1" applyFill="1" applyBorder="1" applyAlignment="1">
      <alignment vertical="center" wrapText="1"/>
    </xf>
    <xf numFmtId="0" fontId="7" fillId="0" borderId="3" xfId="36" applyFont="1" applyFill="1" applyBorder="1" applyAlignment="1">
      <alignment horizontal="left" vertical="top" wrapText="1"/>
    </xf>
    <xf numFmtId="0" fontId="10" fillId="0" borderId="4" xfId="36" applyFont="1" applyFill="1" applyBorder="1" applyAlignment="1">
      <alignment horizontal="left" vertical="center"/>
    </xf>
    <xf numFmtId="167" fontId="11" fillId="0" borderId="5" xfId="36" applyNumberFormat="1" applyFont="1" applyFill="1" applyBorder="1" applyAlignment="1">
      <alignment horizontal="left" vertical="center"/>
    </xf>
    <xf numFmtId="0" fontId="10" fillId="0" borderId="0" xfId="36" applyFont="1" applyFill="1" applyBorder="1" applyAlignment="1">
      <alignment horizontal="center" vertical="center"/>
    </xf>
    <xf numFmtId="166" fontId="4" fillId="0" borderId="6" xfId="32" applyNumberFormat="1" applyFont="1" applyFill="1" applyBorder="1" applyAlignment="1">
      <alignment horizontal="center" vertical="center" wrapText="1"/>
    </xf>
    <xf numFmtId="166" fontId="4" fillId="0" borderId="6" xfId="32" applyNumberFormat="1" applyFont="1" applyFill="1" applyBorder="1" applyAlignment="1">
      <alignment vertical="center" wrapText="1"/>
    </xf>
    <xf numFmtId="0" fontId="10" fillId="0" borderId="7" xfId="36" applyFont="1" applyFill="1" applyBorder="1" applyAlignment="1">
      <alignment horizontal="left" vertical="top" wrapText="1"/>
    </xf>
    <xf numFmtId="0" fontId="10" fillId="0" borderId="4" xfId="36" applyFont="1" applyFill="1" applyBorder="1" applyAlignment="1">
      <alignment horizontal="left" vertical="center" wrapText="1"/>
    </xf>
    <xf numFmtId="3" fontId="4" fillId="0" borderId="5" xfId="36" applyNumberFormat="1" applyFont="1" applyFill="1" applyBorder="1" applyAlignment="1">
      <alignment horizontal="center" vertical="center" wrapText="1"/>
    </xf>
    <xf numFmtId="3" fontId="4" fillId="0" borderId="0" xfId="36" applyNumberFormat="1" applyFont="1" applyFill="1" applyBorder="1" applyAlignment="1">
      <alignment horizontal="center" vertical="center" wrapText="1"/>
    </xf>
    <xf numFmtId="166" fontId="4" fillId="0" borderId="5" xfId="32" applyNumberFormat="1" applyFont="1" applyFill="1" applyBorder="1" applyAlignment="1">
      <alignment horizontal="center" vertical="center" wrapText="1"/>
    </xf>
    <xf numFmtId="0" fontId="10" fillId="0" borderId="8" xfId="36" applyFont="1" applyFill="1" applyBorder="1" applyAlignment="1">
      <alignment horizontal="left" vertical="center" wrapText="1"/>
    </xf>
    <xf numFmtId="9" fontId="4" fillId="0" borderId="9" xfId="36" applyNumberFormat="1" applyFont="1" applyFill="1" applyBorder="1" applyAlignment="1">
      <alignment horizontal="center" vertical="center" wrapText="1"/>
    </xf>
    <xf numFmtId="9" fontId="4" fillId="0" borderId="10" xfId="36" applyNumberFormat="1" applyFont="1" applyFill="1" applyBorder="1" applyAlignment="1">
      <alignment horizontal="center" vertical="center" wrapText="1"/>
    </xf>
    <xf numFmtId="166" fontId="4" fillId="0" borderId="10" xfId="32" applyNumberFormat="1" applyFont="1" applyFill="1" applyBorder="1" applyAlignment="1">
      <alignment horizontal="center" vertical="center" wrapText="1"/>
    </xf>
    <xf numFmtId="166" fontId="4" fillId="0" borderId="9" xfId="32" applyNumberFormat="1" applyFont="1" applyFill="1" applyBorder="1" applyAlignment="1">
      <alignment horizontal="center" vertical="center" wrapText="1"/>
    </xf>
    <xf numFmtId="0" fontId="12" fillId="0" borderId="0" xfId="0" applyFont="1"/>
    <xf numFmtId="0" fontId="5" fillId="0" borderId="5" xfId="36" applyFont="1" applyFill="1" applyBorder="1" applyAlignment="1">
      <alignment horizontal="center" vertical="center" wrapText="1"/>
    </xf>
    <xf numFmtId="0" fontId="6" fillId="33" borderId="4" xfId="35" applyFont="1" applyFill="1" applyBorder="1" applyAlignment="1">
      <alignment horizontal="center" vertical="center" wrapText="1"/>
    </xf>
    <xf numFmtId="0" fontId="6" fillId="33" borderId="5" xfId="35" applyFont="1" applyFill="1" applyBorder="1" applyAlignment="1">
      <alignment horizontal="center" vertical="center" wrapText="1"/>
    </xf>
    <xf numFmtId="0" fontId="6" fillId="33" borderId="5" xfId="36" applyFont="1" applyFill="1" applyBorder="1" applyAlignment="1">
      <alignment horizontal="center" vertical="center" wrapText="1"/>
    </xf>
    <xf numFmtId="3" fontId="6" fillId="33" borderId="5" xfId="36" applyNumberFormat="1" applyFont="1" applyFill="1" applyBorder="1" applyAlignment="1">
      <alignment horizontal="center" vertical="center" wrapText="1"/>
    </xf>
    <xf numFmtId="0" fontId="0" fillId="0" borderId="0" xfId="0" applyFill="1"/>
    <xf numFmtId="0" fontId="0" fillId="0" borderId="0" xfId="0" applyFill="1" applyAlignment="1">
      <alignment horizontal="center"/>
    </xf>
    <xf numFmtId="0" fontId="7" fillId="0" borderId="5" xfId="35" applyFont="1" applyFill="1" applyBorder="1" applyAlignment="1">
      <alignment horizontal="center" vertical="center" wrapText="1"/>
    </xf>
    <xf numFmtId="0" fontId="7" fillId="0" borderId="5" xfId="36" applyFont="1" applyFill="1" applyBorder="1" applyAlignment="1">
      <alignment horizontal="center" vertical="center" wrapText="1"/>
    </xf>
    <xf numFmtId="14" fontId="10" fillId="34" borderId="5" xfId="37" applyNumberFormat="1" applyFont="1" applyFill="1" applyBorder="1" applyAlignment="1">
      <alignment horizontal="center" vertical="center" wrapText="1"/>
    </xf>
    <xf numFmtId="14" fontId="10" fillId="0" borderId="5" xfId="37" applyNumberFormat="1" applyFont="1" applyFill="1" applyBorder="1" applyAlignment="1">
      <alignment horizontal="center" vertical="center" wrapText="1"/>
    </xf>
    <xf numFmtId="3" fontId="7" fillId="34" borderId="5" xfId="36" applyNumberFormat="1" applyFont="1" applyFill="1" applyBorder="1" applyAlignment="1">
      <alignment horizontal="center" vertical="center" wrapText="1"/>
    </xf>
    <xf numFmtId="3" fontId="7" fillId="0" borderId="5" xfId="36" applyNumberFormat="1" applyFont="1" applyFill="1" applyBorder="1" applyAlignment="1">
      <alignment horizontal="center" vertical="center" wrapText="1"/>
    </xf>
    <xf numFmtId="0" fontId="7" fillId="35" borderId="5" xfId="35" applyFont="1" applyFill="1" applyBorder="1" applyAlignment="1">
      <alignment horizontal="center" vertical="center" wrapText="1"/>
    </xf>
    <xf numFmtId="0" fontId="4" fillId="0" borderId="14" xfId="37" applyFont="1" applyFill="1" applyBorder="1" applyAlignment="1">
      <alignment horizontal="center" vertical="center" wrapText="1"/>
    </xf>
    <xf numFmtId="0" fontId="0" fillId="0" borderId="14" xfId="0" applyBorder="1"/>
    <xf numFmtId="167" fontId="0" fillId="0" borderId="0" xfId="0" applyNumberFormat="1"/>
    <xf numFmtId="0" fontId="0" fillId="0" borderId="0" xfId="0" applyNumberFormat="1" applyFont="1" applyFill="1" applyBorder="1" applyAlignment="1" applyProtection="1"/>
    <xf numFmtId="0" fontId="0" fillId="0" borderId="0" xfId="0" applyBorder="1"/>
    <xf numFmtId="0" fontId="14" fillId="0" borderId="0" xfId="0" applyFont="1" applyAlignment="1">
      <alignment horizontal="center" vertical="center" wrapText="1"/>
    </xf>
    <xf numFmtId="0" fontId="15" fillId="0" borderId="0" xfId="0" applyFont="1" applyAlignment="1">
      <alignment horizontal="right"/>
    </xf>
    <xf numFmtId="0" fontId="16" fillId="0" borderId="0" xfId="0" applyFont="1" applyAlignment="1">
      <alignment horizontal="right" vertical="center" wrapText="1"/>
    </xf>
    <xf numFmtId="0" fontId="15" fillId="0" borderId="0" xfId="0" applyFont="1"/>
    <xf numFmtId="0" fontId="7" fillId="34" borderId="5" xfId="35" applyFont="1" applyFill="1" applyBorder="1" applyAlignment="1">
      <alignment horizontal="center" vertical="center" wrapText="1"/>
    </xf>
    <xf numFmtId="0" fontId="7" fillId="34" borderId="5" xfId="36" applyFont="1" applyFill="1" applyBorder="1" applyAlignment="1">
      <alignment horizontal="center" vertical="center" wrapText="1"/>
    </xf>
    <xf numFmtId="0" fontId="17" fillId="0" borderId="14" xfId="0" applyFont="1" applyBorder="1" applyAlignment="1">
      <alignment horizontal="center"/>
    </xf>
    <xf numFmtId="3" fontId="6" fillId="33" borderId="5" xfId="33" applyNumberFormat="1" applyFont="1" applyFill="1" applyBorder="1" applyAlignment="1">
      <alignment horizontal="center" vertical="center"/>
    </xf>
    <xf numFmtId="0" fontId="0" fillId="34" borderId="0" xfId="0" applyFill="1"/>
    <xf numFmtId="3" fontId="7" fillId="34" borderId="5" xfId="33" applyNumberFormat="1" applyFont="1" applyFill="1" applyBorder="1" applyAlignment="1">
      <alignment horizontal="center" vertical="center"/>
    </xf>
    <xf numFmtId="167" fontId="18" fillId="0" borderId="14" xfId="0" applyNumberFormat="1" applyFont="1" applyBorder="1"/>
    <xf numFmtId="3" fontId="0" fillId="34" borderId="0" xfId="0" applyNumberFormat="1" applyFill="1"/>
    <xf numFmtId="0" fontId="10" fillId="0" borderId="17" xfId="36" applyFont="1" applyFill="1" applyBorder="1" applyAlignment="1">
      <alignment horizontal="left" vertical="center" wrapText="1"/>
    </xf>
    <xf numFmtId="9" fontId="4" fillId="0" borderId="18" xfId="36" applyNumberFormat="1" applyFont="1" applyFill="1" applyBorder="1" applyAlignment="1">
      <alignment horizontal="center" vertical="center" wrapText="1"/>
    </xf>
    <xf numFmtId="9" fontId="4" fillId="0" borderId="0" xfId="36" applyNumberFormat="1" applyFont="1" applyFill="1" applyBorder="1" applyAlignment="1">
      <alignment horizontal="center" vertical="center" wrapText="1"/>
    </xf>
    <xf numFmtId="166" fontId="4" fillId="0" borderId="18" xfId="32" applyNumberFormat="1" applyFont="1" applyFill="1" applyBorder="1" applyAlignment="1">
      <alignment horizontal="center" vertical="center" wrapText="1"/>
    </xf>
    <xf numFmtId="0" fontId="13" fillId="33" borderId="19" xfId="38" applyFont="1" applyFill="1" applyBorder="1" applyAlignment="1">
      <alignment horizontal="center" vertical="top" wrapText="1"/>
    </xf>
    <xf numFmtId="0" fontId="6" fillId="34" borderId="4" xfId="35" applyFont="1" applyFill="1" applyBorder="1" applyAlignment="1">
      <alignment horizontal="center" vertical="center" wrapText="1"/>
    </xf>
    <xf numFmtId="14" fontId="7" fillId="34" borderId="5" xfId="36" applyNumberFormat="1" applyFont="1" applyFill="1" applyBorder="1" applyAlignment="1">
      <alignment horizontal="center" vertical="center" wrapText="1"/>
    </xf>
    <xf numFmtId="0" fontId="0" fillId="35" borderId="0" xfId="0" applyFill="1"/>
    <xf numFmtId="0" fontId="7" fillId="34" borderId="19" xfId="37" applyFont="1" applyFill="1" applyBorder="1" applyAlignment="1">
      <alignment horizontal="justify" vertical="top" wrapText="1"/>
    </xf>
    <xf numFmtId="0" fontId="0" fillId="0" borderId="20" xfId="0" applyBorder="1"/>
    <xf numFmtId="0" fontId="4" fillId="0" borderId="21" xfId="37" applyFont="1" applyFill="1" applyBorder="1" applyAlignment="1">
      <alignment horizontal="right" vertical="center" wrapText="1"/>
    </xf>
    <xf numFmtId="0" fontId="4" fillId="0" borderId="21" xfId="37" applyFont="1" applyFill="1" applyBorder="1" applyAlignment="1">
      <alignment horizontal="center" vertical="center" wrapText="1"/>
    </xf>
    <xf numFmtId="0" fontId="0" fillId="0" borderId="21" xfId="0" applyBorder="1"/>
    <xf numFmtId="0" fontId="17" fillId="0" borderId="21" xfId="0" applyFont="1" applyBorder="1" applyAlignment="1">
      <alignment horizontal="center"/>
    </xf>
    <xf numFmtId="167" fontId="18" fillId="0" borderId="21" xfId="0" applyNumberFormat="1" applyFont="1" applyBorder="1"/>
    <xf numFmtId="0" fontId="4" fillId="0" borderId="0" xfId="37" applyFont="1" applyFill="1" applyBorder="1" applyAlignment="1">
      <alignment horizontal="right" vertical="center" wrapText="1"/>
    </xf>
    <xf numFmtId="0" fontId="4" fillId="0" borderId="0" xfId="37" applyFont="1" applyFill="1" applyBorder="1" applyAlignment="1">
      <alignment horizontal="center" vertical="center" wrapText="1"/>
    </xf>
    <xf numFmtId="0" fontId="17" fillId="0" borderId="0" xfId="0" applyFont="1" applyBorder="1" applyAlignment="1">
      <alignment horizontal="center"/>
    </xf>
    <xf numFmtId="167" fontId="18" fillId="0" borderId="0" xfId="0" applyNumberFormat="1" applyFont="1" applyBorder="1"/>
    <xf numFmtId="0" fontId="0" fillId="0" borderId="0" xfId="0" applyBorder="1" applyAlignment="1">
      <alignment vertical="top"/>
    </xf>
    <xf numFmtId="167" fontId="0" fillId="0" borderId="0" xfId="0" applyNumberFormat="1" applyBorder="1" applyAlignment="1">
      <alignment vertical="top"/>
    </xf>
    <xf numFmtId="0" fontId="6" fillId="33" borderId="18" xfId="35" applyFont="1" applyFill="1" applyBorder="1" applyAlignment="1">
      <alignment horizontal="center" vertical="center" wrapText="1"/>
    </xf>
    <xf numFmtId="0" fontId="6" fillId="33" borderId="18" xfId="36" applyFont="1" applyFill="1" applyBorder="1" applyAlignment="1">
      <alignment horizontal="center" vertical="center" wrapText="1"/>
    </xf>
    <xf numFmtId="3" fontId="6" fillId="33" borderId="18" xfId="36" applyNumberFormat="1" applyFont="1" applyFill="1" applyBorder="1" applyAlignment="1">
      <alignment horizontal="center" vertical="center" wrapText="1"/>
    </xf>
    <xf numFmtId="3" fontId="6" fillId="33" borderId="18" xfId="33" applyNumberFormat="1" applyFont="1" applyFill="1" applyBorder="1" applyAlignment="1">
      <alignment horizontal="center" vertical="center"/>
    </xf>
    <xf numFmtId="0" fontId="0" fillId="34" borderId="5" xfId="0" applyFill="1" applyBorder="1"/>
    <xf numFmtId="0" fontId="0" fillId="0" borderId="22" xfId="0" applyBorder="1" applyAlignment="1">
      <alignment vertical="top"/>
    </xf>
    <xf numFmtId="0" fontId="6" fillId="34" borderId="23" xfId="35" applyFont="1" applyFill="1" applyBorder="1" applyAlignment="1">
      <alignment horizontal="center" vertical="center" wrapText="1"/>
    </xf>
    <xf numFmtId="0" fontId="0" fillId="0" borderId="6" xfId="0" applyFill="1" applyBorder="1"/>
    <xf numFmtId="3" fontId="0" fillId="34" borderId="5" xfId="0" applyNumberFormat="1" applyFill="1" applyBorder="1"/>
    <xf numFmtId="0" fontId="21" fillId="37" borderId="5" xfId="0" applyFont="1" applyFill="1" applyBorder="1" applyAlignment="1">
      <alignment horizontal="center" vertical="center"/>
    </xf>
    <xf numFmtId="0" fontId="21" fillId="37" borderId="5" xfId="0" applyFont="1" applyFill="1" applyBorder="1" applyAlignment="1">
      <alignment horizontal="center" vertical="center" wrapText="1"/>
    </xf>
    <xf numFmtId="0" fontId="8" fillId="0" borderId="5" xfId="0" applyFont="1" applyBorder="1" applyAlignment="1">
      <alignment horizontal="left" vertical="center"/>
    </xf>
    <xf numFmtId="165" fontId="8" fillId="0" borderId="5" xfId="0" applyNumberFormat="1" applyFont="1" applyBorder="1" applyAlignment="1">
      <alignment vertical="center" wrapText="1"/>
    </xf>
    <xf numFmtId="0" fontId="8" fillId="0" borderId="5" xfId="0" applyFont="1" applyBorder="1" applyAlignment="1">
      <alignment horizontal="center" vertical="center"/>
    </xf>
    <xf numFmtId="165" fontId="8" fillId="0" borderId="5" xfId="0" applyNumberFormat="1" applyFont="1" applyBorder="1" applyAlignment="1">
      <alignment horizontal="right" vertical="center" wrapText="1"/>
    </xf>
    <xf numFmtId="0" fontId="8" fillId="0" borderId="5" xfId="0" applyFont="1" applyBorder="1" applyAlignment="1">
      <alignment horizontal="left" vertical="center" wrapText="1"/>
    </xf>
    <xf numFmtId="165" fontId="8" fillId="0" borderId="5" xfId="0" applyNumberFormat="1" applyFont="1" applyBorder="1" applyAlignment="1">
      <alignment horizontal="center" vertical="center" wrapText="1"/>
    </xf>
    <xf numFmtId="165" fontId="21" fillId="0" borderId="5" xfId="0" applyNumberFormat="1" applyFont="1" applyBorder="1" applyAlignment="1">
      <alignment horizontal="right" vertical="center"/>
    </xf>
    <xf numFmtId="165" fontId="0" fillId="0" borderId="0" xfId="0" applyNumberFormat="1"/>
    <xf numFmtId="0" fontId="9" fillId="0" borderId="20" xfId="0" applyFont="1" applyBorder="1" applyAlignment="1">
      <alignment horizontal="center" vertical="center"/>
    </xf>
    <xf numFmtId="0" fontId="21"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wrapText="1"/>
    </xf>
    <xf numFmtId="0" fontId="22" fillId="0" borderId="25" xfId="0" applyFont="1" applyBorder="1" applyAlignment="1">
      <alignment vertical="center"/>
    </xf>
    <xf numFmtId="0" fontId="19" fillId="0" borderId="24" xfId="0" applyFont="1" applyBorder="1" applyAlignment="1">
      <alignment horizontal="center" vertical="center" wrapText="1"/>
    </xf>
    <xf numFmtId="3" fontId="3" fillId="0" borderId="24" xfId="36" applyNumberFormat="1" applyFont="1" applyFill="1" applyBorder="1" applyAlignment="1">
      <alignment horizontal="center" vertical="center" wrapText="1"/>
    </xf>
    <xf numFmtId="14" fontId="3" fillId="0" borderId="24" xfId="37" applyNumberFormat="1" applyFont="1" applyFill="1" applyBorder="1" applyAlignment="1">
      <alignment horizontal="center" vertical="center" wrapText="1"/>
    </xf>
    <xf numFmtId="14" fontId="3" fillId="0" borderId="26" xfId="37" applyNumberFormat="1" applyFont="1" applyFill="1" applyBorder="1" applyAlignment="1">
      <alignment horizontal="center" vertical="center" wrapText="1"/>
    </xf>
    <xf numFmtId="0" fontId="22" fillId="0" borderId="4" xfId="0" applyFont="1" applyBorder="1" applyAlignment="1">
      <alignment vertical="center"/>
    </xf>
    <xf numFmtId="0" fontId="19" fillId="0" borderId="5" xfId="0" applyFont="1" applyBorder="1" applyAlignment="1">
      <alignment horizontal="center" vertical="center" wrapText="1"/>
    </xf>
    <xf numFmtId="3" fontId="3" fillId="0" borderId="5" xfId="36" applyNumberFormat="1" applyFont="1" applyFill="1" applyBorder="1" applyAlignment="1">
      <alignment horizontal="center" vertical="center" wrapText="1"/>
    </xf>
    <xf numFmtId="14" fontId="3" fillId="0" borderId="5" xfId="37" applyNumberFormat="1" applyFont="1" applyFill="1" applyBorder="1" applyAlignment="1">
      <alignment horizontal="center" vertical="center" wrapText="1"/>
    </xf>
    <xf numFmtId="14" fontId="3" fillId="0" borderId="19" xfId="37" applyNumberFormat="1" applyFont="1" applyFill="1" applyBorder="1" applyAlignment="1">
      <alignment horizontal="center" vertical="center" wrapText="1"/>
    </xf>
    <xf numFmtId="0" fontId="22" fillId="0" borderId="4" xfId="0" applyFont="1" applyBorder="1"/>
    <xf numFmtId="0" fontId="7" fillId="34" borderId="5" xfId="35" applyFont="1" applyFill="1" applyBorder="1" applyAlignment="1">
      <alignment vertical="center" wrapText="1"/>
    </xf>
    <xf numFmtId="3" fontId="3" fillId="34" borderId="5" xfId="36" applyNumberFormat="1" applyFont="1" applyFill="1" applyBorder="1" applyAlignment="1">
      <alignment horizontal="center" vertical="center" wrapText="1"/>
    </xf>
    <xf numFmtId="14" fontId="23" fillId="0" borderId="5" xfId="0" applyNumberFormat="1" applyFont="1" applyBorder="1" applyAlignment="1">
      <alignment horizontal="center" vertical="center"/>
    </xf>
    <xf numFmtId="14" fontId="23" fillId="0" borderId="19" xfId="0" applyNumberFormat="1" applyFont="1" applyBorder="1" applyAlignment="1">
      <alignment horizontal="center" vertical="center"/>
    </xf>
    <xf numFmtId="14" fontId="3" fillId="34" borderId="5" xfId="37" applyNumberFormat="1" applyFont="1" applyFill="1" applyBorder="1" applyAlignment="1">
      <alignment horizontal="center" vertical="center" wrapText="1"/>
    </xf>
    <xf numFmtId="14" fontId="3" fillId="34" borderId="19" xfId="37" applyNumberFormat="1" applyFont="1" applyFill="1" applyBorder="1" applyAlignment="1">
      <alignment horizontal="center" vertical="center" wrapText="1"/>
    </xf>
    <xf numFmtId="0" fontId="22" fillId="0" borderId="8" xfId="0" applyFont="1" applyBorder="1" applyAlignment="1">
      <alignment vertical="center"/>
    </xf>
    <xf numFmtId="0" fontId="19" fillId="0" borderId="9" xfId="0" applyFont="1" applyBorder="1" applyAlignment="1">
      <alignment horizontal="center" vertical="center" wrapText="1"/>
    </xf>
    <xf numFmtId="3" fontId="3" fillId="34" borderId="9" xfId="36" applyNumberFormat="1" applyFont="1" applyFill="1" applyBorder="1" applyAlignment="1">
      <alignment horizontal="center" vertical="center" wrapText="1"/>
    </xf>
    <xf numFmtId="14" fontId="23" fillId="0" borderId="9" xfId="0" applyNumberFormat="1" applyFont="1" applyBorder="1" applyAlignment="1">
      <alignment horizontal="center" vertical="center"/>
    </xf>
    <xf numFmtId="14" fontId="23" fillId="0" borderId="27" xfId="0" applyNumberFormat="1" applyFont="1" applyBorder="1" applyAlignment="1">
      <alignment horizontal="center" vertical="center"/>
    </xf>
    <xf numFmtId="0" fontId="24" fillId="0" borderId="0" xfId="0" applyFont="1" applyBorder="1" applyAlignment="1">
      <alignment vertical="center" wrapText="1"/>
    </xf>
    <xf numFmtId="42" fontId="0" fillId="36" borderId="0" xfId="0" applyNumberFormat="1" applyFill="1"/>
    <xf numFmtId="41" fontId="0" fillId="0" borderId="0" xfId="31" applyFont="1"/>
    <xf numFmtId="42" fontId="0" fillId="34" borderId="0" xfId="0" applyNumberFormat="1" applyFill="1"/>
    <xf numFmtId="0" fontId="0" fillId="34" borderId="0" xfId="0" applyFill="1" applyAlignment="1">
      <alignment horizontal="left"/>
    </xf>
    <xf numFmtId="166" fontId="28" fillId="0" borderId="1" xfId="32" applyNumberFormat="1" applyFont="1" applyFill="1" applyBorder="1" applyAlignment="1">
      <alignment vertical="center" wrapText="1"/>
    </xf>
    <xf numFmtId="0" fontId="3" fillId="32" borderId="2" xfId="36" applyFont="1" applyFill="1" applyBorder="1" applyAlignment="1">
      <alignment horizontal="left" vertical="top" wrapText="1"/>
    </xf>
    <xf numFmtId="166" fontId="3" fillId="0" borderId="0" xfId="32" applyNumberFormat="1" applyFont="1" applyFill="1" applyBorder="1" applyAlignment="1">
      <alignment vertical="center" wrapText="1"/>
    </xf>
    <xf numFmtId="0" fontId="3" fillId="0" borderId="3" xfId="36" applyFont="1" applyFill="1" applyBorder="1" applyAlignment="1">
      <alignment horizontal="left" vertical="top" wrapText="1"/>
    </xf>
    <xf numFmtId="0" fontId="3" fillId="0" borderId="4" xfId="36" applyFont="1" applyFill="1" applyBorder="1" applyAlignment="1">
      <alignment horizontal="left" vertical="center"/>
    </xf>
    <xf numFmtId="167" fontId="29" fillId="0" borderId="5" xfId="36" applyNumberFormat="1" applyFont="1" applyFill="1" applyBorder="1" applyAlignment="1">
      <alignment horizontal="left" vertical="center"/>
    </xf>
    <xf numFmtId="0" fontId="3" fillId="0" borderId="0" xfId="36" applyFont="1" applyFill="1" applyBorder="1" applyAlignment="1">
      <alignment horizontal="center" vertical="center"/>
    </xf>
    <xf numFmtId="166" fontId="28" fillId="0" borderId="0" xfId="32" applyNumberFormat="1" applyFont="1" applyFill="1" applyBorder="1" applyAlignment="1">
      <alignment horizontal="center" vertical="center" wrapText="1"/>
    </xf>
    <xf numFmtId="166" fontId="28" fillId="0" borderId="6" xfId="32" applyNumberFormat="1" applyFont="1" applyFill="1" applyBorder="1" applyAlignment="1">
      <alignment horizontal="center" vertical="center" wrapText="1"/>
    </xf>
    <xf numFmtId="166" fontId="28" fillId="0" borderId="6" xfId="32" applyNumberFormat="1" applyFont="1" applyFill="1" applyBorder="1" applyAlignment="1">
      <alignment vertical="center" wrapText="1"/>
    </xf>
    <xf numFmtId="0" fontId="3" fillId="0" borderId="7" xfId="36" applyFont="1" applyFill="1" applyBorder="1" applyAlignment="1">
      <alignment horizontal="left" vertical="top" wrapText="1"/>
    </xf>
    <xf numFmtId="0" fontId="3" fillId="0" borderId="4" xfId="36" applyFont="1" applyFill="1" applyBorder="1" applyAlignment="1">
      <alignment horizontal="left" vertical="center" wrapText="1"/>
    </xf>
    <xf numFmtId="3" fontId="28" fillId="0" borderId="5" xfId="36" applyNumberFormat="1" applyFont="1" applyFill="1" applyBorder="1" applyAlignment="1">
      <alignment horizontal="center" vertical="center" wrapText="1"/>
    </xf>
    <xf numFmtId="3" fontId="28" fillId="0" borderId="0" xfId="36" applyNumberFormat="1" applyFont="1" applyFill="1" applyBorder="1" applyAlignment="1">
      <alignment horizontal="center" vertical="center" wrapText="1"/>
    </xf>
    <xf numFmtId="166" fontId="28" fillId="0" borderId="5" xfId="32" applyNumberFormat="1" applyFont="1" applyFill="1" applyBorder="1" applyAlignment="1">
      <alignment horizontal="center" vertical="center" wrapText="1"/>
    </xf>
    <xf numFmtId="0" fontId="3" fillId="0" borderId="8" xfId="36" applyFont="1" applyFill="1" applyBorder="1" applyAlignment="1">
      <alignment horizontal="left" vertical="center" wrapText="1"/>
    </xf>
    <xf numFmtId="9" fontId="28" fillId="0" borderId="9" xfId="36" applyNumberFormat="1" applyFont="1" applyFill="1" applyBorder="1" applyAlignment="1">
      <alignment horizontal="center" vertical="center" wrapText="1"/>
    </xf>
    <xf numFmtId="9" fontId="28" fillId="0" borderId="10" xfId="36" applyNumberFormat="1" applyFont="1" applyFill="1" applyBorder="1" applyAlignment="1">
      <alignment horizontal="center" vertical="center" wrapText="1"/>
    </xf>
    <xf numFmtId="166" fontId="28" fillId="0" borderId="10" xfId="32" applyNumberFormat="1" applyFont="1" applyFill="1" applyBorder="1" applyAlignment="1">
      <alignment horizontal="center" vertical="center" wrapText="1"/>
    </xf>
    <xf numFmtId="166" fontId="28" fillId="0" borderId="9" xfId="32" applyNumberFormat="1" applyFont="1" applyFill="1" applyBorder="1" applyAlignment="1">
      <alignment horizontal="center" vertical="center" wrapText="1"/>
    </xf>
    <xf numFmtId="0" fontId="3" fillId="0" borderId="17" xfId="36" applyFont="1" applyFill="1" applyBorder="1" applyAlignment="1">
      <alignment horizontal="left" vertical="center" wrapText="1"/>
    </xf>
    <xf numFmtId="9" fontId="28" fillId="0" borderId="18" xfId="36" applyNumberFormat="1" applyFont="1" applyFill="1" applyBorder="1" applyAlignment="1">
      <alignment horizontal="center" vertical="center" wrapText="1"/>
    </xf>
    <xf numFmtId="9" fontId="28" fillId="0" borderId="0" xfId="36" applyNumberFormat="1" applyFont="1" applyFill="1" applyBorder="1" applyAlignment="1">
      <alignment horizontal="center" vertical="center" wrapText="1"/>
    </xf>
    <xf numFmtId="166" fontId="28" fillId="0" borderId="18" xfId="32" applyNumberFormat="1" applyFont="1" applyFill="1" applyBorder="1" applyAlignment="1">
      <alignment horizontal="center" vertical="center" wrapText="1"/>
    </xf>
    <xf numFmtId="0" fontId="30" fillId="0" borderId="5" xfId="36" applyFont="1" applyFill="1" applyBorder="1" applyAlignment="1">
      <alignment horizontal="center" vertical="center" wrapText="1"/>
    </xf>
    <xf numFmtId="0" fontId="9" fillId="33" borderId="4" xfId="35" applyFont="1" applyFill="1" applyBorder="1" applyAlignment="1">
      <alignment horizontal="center" vertical="center" wrapText="1"/>
    </xf>
    <xf numFmtId="0" fontId="9" fillId="33" borderId="5" xfId="35" applyFont="1" applyFill="1" applyBorder="1" applyAlignment="1">
      <alignment horizontal="center" vertical="center" wrapText="1"/>
    </xf>
    <xf numFmtId="0" fontId="9" fillId="33" borderId="5" xfId="36" applyFont="1" applyFill="1" applyBorder="1" applyAlignment="1">
      <alignment horizontal="center" vertical="center" wrapText="1"/>
    </xf>
    <xf numFmtId="3" fontId="9" fillId="33" borderId="5" xfId="36" applyNumberFormat="1" applyFont="1" applyFill="1" applyBorder="1" applyAlignment="1">
      <alignment horizontal="center" vertical="center" wrapText="1"/>
    </xf>
    <xf numFmtId="3" fontId="9" fillId="33" borderId="11" xfId="33" applyNumberFormat="1" applyFont="1" applyFill="1" applyBorder="1" applyAlignment="1">
      <alignment horizontal="center" vertical="center"/>
    </xf>
    <xf numFmtId="0" fontId="21" fillId="33" borderId="12" xfId="38" applyFont="1" applyFill="1" applyBorder="1" applyAlignment="1">
      <alignment horizontal="center" vertical="top" wrapText="1"/>
    </xf>
    <xf numFmtId="0" fontId="32" fillId="0" borderId="5" xfId="35" applyFont="1" applyFill="1" applyBorder="1" applyAlignment="1">
      <alignment horizontal="center" vertical="center" wrapText="1"/>
    </xf>
    <xf numFmtId="0" fontId="32" fillId="0" borderId="5" xfId="36" applyFont="1" applyFill="1" applyBorder="1" applyAlignment="1">
      <alignment horizontal="center" vertical="center" wrapText="1"/>
    </xf>
    <xf numFmtId="14" fontId="32" fillId="0" borderId="5" xfId="37" applyNumberFormat="1" applyFont="1" applyFill="1" applyBorder="1" applyAlignment="1">
      <alignment horizontal="center" vertical="center" wrapText="1"/>
    </xf>
    <xf numFmtId="3" fontId="32" fillId="0" borderId="5" xfId="36" applyNumberFormat="1" applyFont="1" applyFill="1" applyBorder="1" applyAlignment="1">
      <alignment horizontal="center" vertical="center" wrapText="1"/>
    </xf>
    <xf numFmtId="0" fontId="32" fillId="0" borderId="5" xfId="37" applyFont="1" applyFill="1" applyBorder="1" applyAlignment="1">
      <alignment horizontal="justify" vertical="top" wrapText="1"/>
    </xf>
    <xf numFmtId="0" fontId="32" fillId="0" borderId="5" xfId="37" applyFont="1" applyFill="1" applyBorder="1" applyAlignment="1">
      <alignment vertical="top" wrapText="1"/>
    </xf>
    <xf numFmtId="0" fontId="25" fillId="33" borderId="4" xfId="35" applyFont="1" applyFill="1" applyBorder="1" applyAlignment="1">
      <alignment horizontal="center" vertical="center" wrapText="1"/>
    </xf>
    <xf numFmtId="0" fontId="25" fillId="33" borderId="5" xfId="35" applyFont="1" applyFill="1" applyBorder="1" applyAlignment="1">
      <alignment horizontal="center" vertical="center" wrapText="1"/>
    </xf>
    <xf numFmtId="0" fontId="25" fillId="33" borderId="5" xfId="36" applyFont="1" applyFill="1" applyBorder="1" applyAlignment="1">
      <alignment horizontal="center" vertical="center" wrapText="1"/>
    </xf>
    <xf numFmtId="3" fontId="25" fillId="33" borderId="5" xfId="36" applyNumberFormat="1" applyFont="1" applyFill="1" applyBorder="1" applyAlignment="1">
      <alignment horizontal="center" vertical="center" wrapText="1"/>
    </xf>
    <xf numFmtId="3" fontId="25" fillId="33" borderId="5" xfId="33" applyNumberFormat="1" applyFont="1" applyFill="1" applyBorder="1" applyAlignment="1">
      <alignment horizontal="center" vertical="center"/>
    </xf>
    <xf numFmtId="0" fontId="33" fillId="33" borderId="19" xfId="38" applyFont="1" applyFill="1" applyBorder="1" applyAlignment="1">
      <alignment horizontal="center" vertical="top" wrapText="1"/>
    </xf>
    <xf numFmtId="0" fontId="25" fillId="34" borderId="4" xfId="35" applyFont="1" applyFill="1" applyBorder="1" applyAlignment="1">
      <alignment horizontal="center" vertical="center" wrapText="1"/>
    </xf>
    <xf numFmtId="0" fontId="34" fillId="0" borderId="5" xfId="35" applyFont="1" applyFill="1" applyBorder="1" applyAlignment="1">
      <alignment horizontal="center" vertical="center" wrapText="1"/>
    </xf>
    <xf numFmtId="0" fontId="22" fillId="34" borderId="5" xfId="0" applyFont="1" applyFill="1" applyBorder="1" applyAlignment="1">
      <alignment horizontal="center" vertical="center"/>
    </xf>
    <xf numFmtId="3" fontId="34" fillId="34" borderId="5" xfId="36" applyNumberFormat="1" applyFont="1" applyFill="1" applyBorder="1" applyAlignment="1">
      <alignment horizontal="center" vertical="center" wrapText="1"/>
    </xf>
    <xf numFmtId="0" fontId="34" fillId="34" borderId="19" xfId="37" applyFont="1" applyFill="1" applyBorder="1" applyAlignment="1">
      <alignment horizontal="justify" vertical="center" wrapText="1"/>
    </xf>
    <xf numFmtId="14" fontId="32" fillId="34" borderId="5" xfId="37" applyNumberFormat="1" applyFont="1" applyFill="1" applyBorder="1" applyAlignment="1">
      <alignment horizontal="center" vertical="center" wrapText="1"/>
    </xf>
    <xf numFmtId="3" fontId="32" fillId="34" borderId="5" xfId="36" applyNumberFormat="1" applyFont="1" applyFill="1" applyBorder="1" applyAlignment="1">
      <alignment horizontal="center" vertical="center" wrapText="1"/>
    </xf>
    <xf numFmtId="0" fontId="32" fillId="34" borderId="5" xfId="35" applyFont="1" applyFill="1" applyBorder="1" applyAlignment="1">
      <alignment horizontal="center" vertical="center" wrapText="1"/>
    </xf>
    <xf numFmtId="0" fontId="7" fillId="0" borderId="0" xfId="36" applyFont="1" applyFill="1" applyBorder="1" applyAlignment="1">
      <alignment horizontal="center" vertical="center" wrapText="1"/>
    </xf>
    <xf numFmtId="3" fontId="34" fillId="39" borderId="5" xfId="36" applyNumberFormat="1" applyFont="1" applyFill="1" applyBorder="1" applyAlignment="1">
      <alignment horizontal="center" vertical="center" wrapText="1"/>
    </xf>
    <xf numFmtId="0" fontId="0" fillId="0" borderId="0" xfId="0" applyFont="1"/>
    <xf numFmtId="0" fontId="50" fillId="0" borderId="0" xfId="0" applyFont="1"/>
    <xf numFmtId="168" fontId="51" fillId="0" borderId="16" xfId="0" applyNumberFormat="1" applyFont="1" applyBorder="1" applyAlignment="1">
      <alignment horizontal="center" vertical="center"/>
    </xf>
    <xf numFmtId="0" fontId="3" fillId="38" borderId="0" xfId="36" applyFont="1" applyFill="1" applyBorder="1" applyAlignment="1">
      <alignment horizontal="right" vertical="center"/>
    </xf>
    <xf numFmtId="166" fontId="28" fillId="38" borderId="0" xfId="32" applyNumberFormat="1" applyFont="1" applyFill="1" applyBorder="1" applyAlignment="1">
      <alignment horizontal="center" vertical="center" wrapText="1"/>
    </xf>
    <xf numFmtId="3" fontId="50" fillId="0" borderId="0" xfId="0" applyNumberFormat="1" applyFont="1"/>
    <xf numFmtId="0" fontId="52" fillId="0" borderId="0" xfId="0" applyFont="1"/>
    <xf numFmtId="0" fontId="32" fillId="33" borderId="4" xfId="35" applyFont="1" applyFill="1" applyBorder="1" applyAlignment="1">
      <alignment horizontal="center" vertical="center" wrapText="1"/>
    </xf>
    <xf numFmtId="0" fontId="32" fillId="33" borderId="5" xfId="35" applyFont="1" applyFill="1" applyBorder="1" applyAlignment="1">
      <alignment horizontal="center" vertical="center" wrapText="1"/>
    </xf>
    <xf numFmtId="0" fontId="32" fillId="33" borderId="5" xfId="36" applyFont="1" applyFill="1" applyBorder="1" applyAlignment="1">
      <alignment horizontal="center" vertical="center" wrapText="1"/>
    </xf>
    <xf numFmtId="3" fontId="32" fillId="33" borderId="5" xfId="36" applyNumberFormat="1" applyFont="1" applyFill="1" applyBorder="1" applyAlignment="1">
      <alignment horizontal="center" vertical="center" wrapText="1"/>
    </xf>
    <xf numFmtId="3" fontId="32" fillId="33" borderId="11" xfId="33" applyNumberFormat="1" applyFont="1" applyFill="1" applyBorder="1" applyAlignment="1">
      <alignment horizontal="center" vertical="center"/>
    </xf>
    <xf numFmtId="0" fontId="8" fillId="33" borderId="12" xfId="38" applyFont="1" applyFill="1" applyBorder="1" applyAlignment="1">
      <alignment horizontal="center" vertical="top" wrapText="1"/>
    </xf>
    <xf numFmtId="3" fontId="0" fillId="0" borderId="0" xfId="0" applyNumberFormat="1" applyFont="1"/>
    <xf numFmtId="0" fontId="7" fillId="33" borderId="5" xfId="35" applyFont="1" applyFill="1" applyBorder="1" applyAlignment="1">
      <alignment horizontal="center" vertical="center" wrapText="1"/>
    </xf>
    <xf numFmtId="0" fontId="7" fillId="33" borderId="5" xfId="36" applyFont="1" applyFill="1" applyBorder="1" applyAlignment="1">
      <alignment horizontal="center" vertical="center" wrapText="1"/>
    </xf>
    <xf numFmtId="3" fontId="7" fillId="33" borderId="5" xfId="36" applyNumberFormat="1" applyFont="1" applyFill="1" applyBorder="1" applyAlignment="1">
      <alignment horizontal="center" vertical="center" wrapText="1"/>
    </xf>
    <xf numFmtId="3" fontId="7" fillId="33" borderId="11" xfId="33" applyNumberFormat="1" applyFont="1" applyFill="1" applyBorder="1" applyAlignment="1">
      <alignment horizontal="center" vertical="center"/>
    </xf>
    <xf numFmtId="0" fontId="54" fillId="0" borderId="13" xfId="0" applyFont="1" applyBorder="1"/>
    <xf numFmtId="0" fontId="55" fillId="0" borderId="14" xfId="37" applyFont="1" applyFill="1" applyBorder="1" applyAlignment="1">
      <alignment horizontal="center" vertical="center" wrapText="1"/>
    </xf>
    <xf numFmtId="0" fontId="54" fillId="0" borderId="14" xfId="0" applyFont="1" applyBorder="1"/>
    <xf numFmtId="3" fontId="55" fillId="0" borderId="14" xfId="37" applyNumberFormat="1" applyFont="1" applyFill="1" applyBorder="1" applyAlignment="1">
      <alignment horizontal="center" vertical="center" wrapText="1"/>
    </xf>
    <xf numFmtId="0" fontId="54" fillId="0" borderId="15" xfId="0" applyFont="1" applyBorder="1" applyAlignment="1">
      <alignment vertical="top"/>
    </xf>
    <xf numFmtId="0" fontId="54" fillId="0" borderId="0" xfId="0" applyFont="1"/>
    <xf numFmtId="0" fontId="56" fillId="0" borderId="14" xfId="0" applyFont="1" applyBorder="1" applyAlignment="1">
      <alignment horizontal="center"/>
    </xf>
    <xf numFmtId="167" fontId="51" fillId="0" borderId="16" xfId="0" applyNumberFormat="1" applyFont="1" applyBorder="1"/>
    <xf numFmtId="0" fontId="0" fillId="34" borderId="0" xfId="0" applyFill="1" applyAlignment="1">
      <alignment horizontal="center" vertical="center"/>
    </xf>
    <xf numFmtId="0" fontId="12" fillId="0" borderId="0" xfId="0" applyFont="1" applyAlignment="1">
      <alignment horizontal="center" vertical="center"/>
    </xf>
    <xf numFmtId="0" fontId="54" fillId="0" borderId="20" xfId="0" applyFont="1" applyBorder="1"/>
    <xf numFmtId="0" fontId="55" fillId="0" borderId="21" xfId="37" applyFont="1" applyFill="1" applyBorder="1" applyAlignment="1">
      <alignment horizontal="center" vertical="center" wrapText="1"/>
    </xf>
    <xf numFmtId="0" fontId="54" fillId="0" borderId="21" xfId="0" applyFont="1" applyBorder="1"/>
    <xf numFmtId="0" fontId="56" fillId="0" borderId="21" xfId="0" applyFont="1" applyBorder="1" applyAlignment="1">
      <alignment horizontal="center"/>
    </xf>
    <xf numFmtId="167" fontId="51" fillId="0" borderId="21" xfId="0" applyNumberFormat="1" applyFont="1" applyBorder="1"/>
    <xf numFmtId="0" fontId="54" fillId="0" borderId="22" xfId="0" applyFont="1" applyBorder="1" applyAlignment="1">
      <alignment vertical="top"/>
    </xf>
    <xf numFmtId="167" fontId="51" fillId="0" borderId="14" xfId="0" applyNumberFormat="1" applyFont="1" applyBorder="1"/>
    <xf numFmtId="168" fontId="51" fillId="0" borderId="21" xfId="0" applyNumberFormat="1" applyFont="1" applyBorder="1" applyAlignment="1">
      <alignment horizontal="center"/>
    </xf>
    <xf numFmtId="169" fontId="55" fillId="0" borderId="14" xfId="37" applyNumberFormat="1" applyFont="1" applyFill="1" applyBorder="1" applyAlignment="1">
      <alignment horizontal="center" vertical="center" wrapText="1"/>
    </xf>
    <xf numFmtId="169" fontId="32" fillId="0" borderId="5" xfId="37" applyNumberFormat="1" applyFont="1" applyFill="1" applyBorder="1" applyAlignment="1">
      <alignment horizontal="center" vertical="center" wrapText="1"/>
    </xf>
    <xf numFmtId="14" fontId="7" fillId="34" borderId="5" xfId="37" applyNumberFormat="1" applyFont="1" applyFill="1" applyBorder="1" applyAlignment="1">
      <alignment horizontal="center" vertical="center" wrapText="1"/>
    </xf>
    <xf numFmtId="0" fontId="57" fillId="0" borderId="0" xfId="0" applyFont="1"/>
    <xf numFmtId="0" fontId="20" fillId="34" borderId="0" xfId="0" applyFont="1" applyFill="1"/>
    <xf numFmtId="168" fontId="51" fillId="0" borderId="16" xfId="0" applyNumberFormat="1" applyFont="1" applyBorder="1" applyAlignment="1">
      <alignment horizontal="center"/>
    </xf>
    <xf numFmtId="0" fontId="7" fillId="34" borderId="59" xfId="35" applyFont="1" applyFill="1" applyBorder="1" applyAlignment="1">
      <alignment horizontal="center" vertical="center" wrapText="1"/>
    </xf>
    <xf numFmtId="0" fontId="7" fillId="34" borderId="59" xfId="36" applyFont="1" applyFill="1" applyBorder="1" applyAlignment="1">
      <alignment horizontal="center" vertical="center" wrapText="1"/>
    </xf>
    <xf numFmtId="14" fontId="10" fillId="34" borderId="59" xfId="37" applyNumberFormat="1" applyFont="1" applyFill="1" applyBorder="1" applyAlignment="1">
      <alignment horizontal="center" vertical="center" wrapText="1"/>
    </xf>
    <xf numFmtId="3" fontId="7" fillId="34" borderId="59" xfId="36" applyNumberFormat="1" applyFont="1" applyFill="1" applyBorder="1" applyAlignment="1">
      <alignment horizontal="center" vertical="center" wrapText="1"/>
    </xf>
    <xf numFmtId="3" fontId="7" fillId="34" borderId="59" xfId="33" applyNumberFormat="1" applyFont="1" applyFill="1" applyBorder="1" applyAlignment="1">
      <alignment horizontal="center" vertical="center"/>
    </xf>
    <xf numFmtId="0" fontId="32" fillId="0" borderId="60" xfId="37" applyFont="1" applyFill="1" applyBorder="1" applyAlignment="1">
      <alignment horizontal="justify" vertical="top" wrapText="1"/>
    </xf>
    <xf numFmtId="0" fontId="52" fillId="34" borderId="0" xfId="0" applyFont="1" applyFill="1"/>
    <xf numFmtId="0" fontId="54" fillId="34" borderId="0" xfId="0" applyFont="1" applyFill="1"/>
    <xf numFmtId="0" fontId="54" fillId="0" borderId="0" xfId="0" applyFont="1" applyFill="1"/>
    <xf numFmtId="0" fontId="0" fillId="0" borderId="0" xfId="0" applyAlignment="1">
      <alignment horizontal="center" vertical="center"/>
    </xf>
    <xf numFmtId="0" fontId="25" fillId="0" borderId="4" xfId="35" applyFont="1" applyFill="1" applyBorder="1" applyAlignment="1">
      <alignment horizontal="center" vertical="center" wrapText="1"/>
    </xf>
    <xf numFmtId="0" fontId="0" fillId="0" borderId="0" xfId="0" applyAlignment="1"/>
    <xf numFmtId="0" fontId="18" fillId="40" borderId="5" xfId="0" applyFont="1" applyFill="1" applyBorder="1" applyAlignment="1">
      <alignment horizontal="center" vertical="center" wrapText="1"/>
    </xf>
    <xf numFmtId="0" fontId="3" fillId="0" borderId="0" xfId="0" applyFont="1"/>
    <xf numFmtId="0" fontId="32" fillId="0" borderId="5" xfId="37" applyFont="1" applyBorder="1" applyAlignment="1">
      <alignment horizontal="justify" vertical="top" wrapText="1"/>
    </xf>
    <xf numFmtId="0" fontId="0" fillId="0" borderId="0" xfId="0" applyNumberFormat="1" applyAlignment="1">
      <alignment horizontal="left"/>
    </xf>
    <xf numFmtId="0" fontId="0" fillId="0" borderId="0" xfId="0" applyAlignment="1">
      <alignment horizontal="left"/>
    </xf>
    <xf numFmtId="0" fontId="0" fillId="36" borderId="0" xfId="0" applyNumberFormat="1" applyFill="1" applyAlignment="1">
      <alignment horizontal="left"/>
    </xf>
    <xf numFmtId="5" fontId="0" fillId="0" borderId="5" xfId="48" applyNumberFormat="1" applyFont="1" applyBorder="1" applyAlignment="1">
      <alignment horizontal="right" vertical="center" wrapText="1"/>
    </xf>
    <xf numFmtId="0" fontId="18" fillId="36" borderId="5" xfId="0" applyFont="1" applyFill="1" applyBorder="1" applyAlignment="1">
      <alignment horizontal="center" vertical="center"/>
    </xf>
    <xf numFmtId="3" fontId="18" fillId="36" borderId="5" xfId="0" applyNumberFormat="1" applyFont="1" applyFill="1" applyBorder="1" applyAlignment="1">
      <alignment horizontal="center" vertical="center"/>
    </xf>
    <xf numFmtId="0" fontId="18" fillId="36" borderId="5" xfId="0" applyFont="1" applyFill="1" applyBorder="1" applyAlignment="1">
      <alignment horizontal="center" vertical="center" wrapText="1"/>
    </xf>
    <xf numFmtId="5" fontId="0" fillId="41" borderId="5" xfId="48" applyNumberFormat="1" applyFont="1" applyFill="1" applyBorder="1" applyAlignment="1">
      <alignment horizontal="right" vertical="center" wrapText="1"/>
    </xf>
    <xf numFmtId="5" fontId="0" fillId="41" borderId="5" xfId="48" applyNumberFormat="1" applyFont="1" applyFill="1" applyBorder="1" applyAlignment="1">
      <alignment horizontal="right" vertical="center"/>
    </xf>
    <xf numFmtId="5" fontId="0" fillId="34" borderId="0" xfId="0" applyNumberFormat="1" applyFill="1"/>
    <xf numFmtId="0" fontId="18" fillId="34" borderId="0" xfId="0" applyFont="1" applyFill="1" applyAlignment="1">
      <alignment horizontal="right"/>
    </xf>
    <xf numFmtId="0" fontId="18" fillId="34" borderId="0" xfId="0" applyFont="1" applyFill="1" applyAlignment="1">
      <alignment horizontal="center" vertical="center"/>
    </xf>
    <xf numFmtId="0" fontId="0" fillId="0" borderId="5" xfId="0" applyBorder="1" applyAlignment="1">
      <alignment horizontal="left" vertical="center" wrapText="1"/>
    </xf>
    <xf numFmtId="169" fontId="0" fillId="34" borderId="5" xfId="0" applyNumberFormat="1" applyFill="1" applyBorder="1"/>
    <xf numFmtId="0" fontId="2" fillId="0" borderId="0" xfId="50"/>
    <xf numFmtId="0" fontId="2" fillId="0" borderId="0" xfId="50" applyAlignment="1">
      <alignment horizontal="center"/>
    </xf>
    <xf numFmtId="0" fontId="2" fillId="0" borderId="0" xfId="50" applyAlignment="1">
      <alignment vertical="center"/>
    </xf>
    <xf numFmtId="166" fontId="4" fillId="0" borderId="0" xfId="51" applyNumberFormat="1" applyFont="1" applyFill="1" applyBorder="1" applyAlignment="1">
      <alignment horizontal="left" vertical="center" wrapText="1"/>
    </xf>
    <xf numFmtId="166" fontId="4" fillId="0" borderId="0" xfId="51" applyNumberFormat="1" applyFont="1" applyFill="1" applyBorder="1" applyAlignment="1">
      <alignment horizontal="center" vertical="center" wrapText="1"/>
    </xf>
    <xf numFmtId="166" fontId="4" fillId="0" borderId="0" xfId="51" applyNumberFormat="1" applyFont="1" applyFill="1" applyBorder="1" applyAlignment="1">
      <alignment vertical="center" wrapText="1"/>
    </xf>
    <xf numFmtId="0" fontId="7" fillId="0" borderId="0" xfId="36" applyFont="1" applyAlignment="1">
      <alignment horizontal="left" vertical="center"/>
    </xf>
    <xf numFmtId="166" fontId="4" fillId="0" borderId="42" xfId="51" applyNumberFormat="1" applyFont="1" applyFill="1" applyBorder="1" applyAlignment="1">
      <alignment vertical="center" wrapText="1"/>
    </xf>
    <xf numFmtId="0" fontId="7" fillId="40" borderId="42" xfId="36" applyFont="1" applyFill="1" applyBorder="1" applyAlignment="1">
      <alignment horizontal="left" vertical="center"/>
    </xf>
    <xf numFmtId="166" fontId="10" fillId="0" borderId="45" xfId="51" applyNumberFormat="1" applyFont="1" applyFill="1" applyBorder="1" applyAlignment="1">
      <alignment vertical="center" wrapText="1"/>
    </xf>
    <xf numFmtId="166" fontId="10" fillId="0" borderId="43" xfId="51" applyNumberFormat="1" applyFont="1" applyFill="1" applyBorder="1" applyAlignment="1">
      <alignment vertical="center" wrapText="1"/>
    </xf>
    <xf numFmtId="0" fontId="7" fillId="0" borderId="46" xfId="36" applyFont="1" applyBorder="1" applyAlignment="1">
      <alignment horizontal="left" vertical="center"/>
    </xf>
    <xf numFmtId="0" fontId="10" fillId="0" borderId="64" xfId="36" applyFont="1" applyBorder="1" applyAlignment="1">
      <alignment horizontal="left" vertical="center"/>
    </xf>
    <xf numFmtId="0" fontId="10" fillId="0" borderId="43" xfId="36" applyFont="1" applyBorder="1" applyAlignment="1">
      <alignment horizontal="center" vertical="center"/>
    </xf>
    <xf numFmtId="166" fontId="4" fillId="0" borderId="43" xfId="51" applyNumberFormat="1" applyFont="1" applyFill="1" applyBorder="1" applyAlignment="1">
      <alignment horizontal="center" vertical="center" wrapText="1"/>
    </xf>
    <xf numFmtId="166" fontId="4" fillId="0" borderId="31" xfId="51" applyNumberFormat="1" applyFont="1" applyFill="1" applyBorder="1" applyAlignment="1">
      <alignment horizontal="center" vertical="center" wrapText="1"/>
    </xf>
    <xf numFmtId="166" fontId="4" fillId="0" borderId="31" xfId="51" applyNumberFormat="1" applyFont="1" applyFill="1" applyBorder="1" applyAlignment="1">
      <alignment vertical="center" wrapText="1"/>
    </xf>
    <xf numFmtId="0" fontId="10" fillId="0" borderId="34" xfId="36" applyFont="1" applyBorder="1" applyAlignment="1">
      <alignment horizontal="left" vertical="center"/>
    </xf>
    <xf numFmtId="0" fontId="10" fillId="0" borderId="30" xfId="36" applyFont="1" applyBorder="1" applyAlignment="1">
      <alignment horizontal="left" vertical="center" wrapText="1"/>
    </xf>
    <xf numFmtId="3" fontId="4" fillId="0" borderId="45" xfId="36" applyNumberFormat="1" applyFont="1" applyBorder="1" applyAlignment="1">
      <alignment horizontal="center" vertical="center" wrapText="1"/>
    </xf>
    <xf numFmtId="3" fontId="4" fillId="0" borderId="43" xfId="36" applyNumberFormat="1" applyFont="1" applyBorder="1" applyAlignment="1">
      <alignment horizontal="center" vertical="center" wrapText="1"/>
    </xf>
    <xf numFmtId="166" fontId="4" fillId="0" borderId="47" xfId="51" applyNumberFormat="1" applyFont="1" applyFill="1" applyBorder="1" applyAlignment="1">
      <alignment horizontal="center" vertical="center" wrapText="1"/>
    </xf>
    <xf numFmtId="166" fontId="4" fillId="0" borderId="28" xfId="51" applyNumberFormat="1" applyFont="1" applyFill="1" applyBorder="1" applyAlignment="1">
      <alignment horizontal="center" vertical="center" wrapText="1"/>
    </xf>
    <xf numFmtId="0" fontId="10" fillId="0" borderId="63" xfId="36" applyFont="1" applyBorder="1" applyAlignment="1">
      <alignment horizontal="left" vertical="center" wrapText="1"/>
    </xf>
    <xf numFmtId="9" fontId="4" fillId="0" borderId="45" xfId="36" applyNumberFormat="1" applyFont="1" applyBorder="1" applyAlignment="1">
      <alignment horizontal="center" vertical="center" wrapText="1"/>
    </xf>
    <xf numFmtId="9" fontId="4" fillId="0" borderId="43" xfId="36" applyNumberFormat="1" applyFont="1" applyBorder="1" applyAlignment="1">
      <alignment horizontal="center" vertical="center" wrapText="1"/>
    </xf>
    <xf numFmtId="0" fontId="62" fillId="0" borderId="0" xfId="50" applyFont="1"/>
    <xf numFmtId="0" fontId="6" fillId="43" borderId="23" xfId="35" applyFont="1" applyFill="1" applyBorder="1" applyAlignment="1">
      <alignment horizontal="center" vertical="center" wrapText="1"/>
    </xf>
    <xf numFmtId="0" fontId="6" fillId="43" borderId="59" xfId="35" applyFont="1" applyFill="1" applyBorder="1" applyAlignment="1">
      <alignment horizontal="center" vertical="center" wrapText="1"/>
    </xf>
    <xf numFmtId="0" fontId="6" fillId="43" borderId="59" xfId="36" applyFont="1" applyFill="1" applyBorder="1" applyAlignment="1">
      <alignment horizontal="center" vertical="center" wrapText="1"/>
    </xf>
    <xf numFmtId="3" fontId="6" fillId="43" borderId="59" xfId="36" applyNumberFormat="1" applyFont="1" applyFill="1" applyBorder="1" applyAlignment="1">
      <alignment horizontal="center" vertical="center" wrapText="1"/>
    </xf>
    <xf numFmtId="3" fontId="6" fillId="43" borderId="60" xfId="52" applyNumberFormat="1" applyFont="1" applyFill="1" applyBorder="1" applyAlignment="1">
      <alignment horizontal="center" vertical="center"/>
    </xf>
    <xf numFmtId="0" fontId="13" fillId="43" borderId="68" xfId="38" applyFont="1" applyFill="1" applyBorder="1" applyAlignment="1">
      <alignment horizontal="center" vertical="center"/>
    </xf>
    <xf numFmtId="0" fontId="10" fillId="0" borderId="5" xfId="50" applyFont="1" applyBorder="1" applyAlignment="1">
      <alignment horizontal="left" vertical="center" wrapText="1"/>
    </xf>
    <xf numFmtId="0" fontId="63" fillId="39" borderId="5" xfId="50" applyFont="1" applyFill="1" applyBorder="1" applyAlignment="1">
      <alignment horizontal="center" vertical="center" wrapText="1"/>
    </xf>
    <xf numFmtId="0" fontId="63" fillId="39" borderId="5" xfId="50" applyFont="1" applyFill="1" applyBorder="1" applyAlignment="1">
      <alignment horizontal="center" vertical="center"/>
    </xf>
    <xf numFmtId="0" fontId="7" fillId="39" borderId="5" xfId="36" applyFont="1" applyFill="1" applyBorder="1" applyAlignment="1">
      <alignment horizontal="center" vertical="center" wrapText="1"/>
    </xf>
    <xf numFmtId="14" fontId="10" fillId="39" borderId="5" xfId="37" applyNumberFormat="1" applyFont="1" applyFill="1" applyBorder="1" applyAlignment="1">
      <alignment horizontal="center" vertical="center" wrapText="1"/>
    </xf>
    <xf numFmtId="170" fontId="3" fillId="39" borderId="5" xfId="37" applyNumberFormat="1" applyFill="1" applyBorder="1" applyAlignment="1">
      <alignment horizontal="right" vertical="center" wrapText="1"/>
    </xf>
    <xf numFmtId="0" fontId="10" fillId="39" borderId="5" xfId="50" applyFont="1" applyFill="1" applyBorder="1" applyAlignment="1">
      <alignment horizontal="left" vertical="center" wrapText="1"/>
    </xf>
    <xf numFmtId="0" fontId="45" fillId="0" borderId="0" xfId="50" applyFont="1" applyAlignment="1">
      <alignment vertical="center"/>
    </xf>
    <xf numFmtId="0" fontId="10" fillId="39" borderId="5" xfId="50" applyFont="1" applyFill="1" applyBorder="1" applyAlignment="1">
      <alignment horizontal="center" vertical="center" wrapText="1"/>
    </xf>
    <xf numFmtId="0" fontId="2" fillId="0" borderId="13" xfId="50" applyBorder="1"/>
    <xf numFmtId="0" fontId="4" fillId="0" borderId="14" xfId="37" applyFont="1" applyBorder="1" applyAlignment="1">
      <alignment horizontal="center" vertical="center" wrapText="1"/>
    </xf>
    <xf numFmtId="0" fontId="2" fillId="0" borderId="14" xfId="50" applyBorder="1"/>
    <xf numFmtId="0" fontId="65" fillId="0" borderId="14" xfId="50" applyFont="1" applyBorder="1" applyAlignment="1">
      <alignment horizontal="center"/>
    </xf>
    <xf numFmtId="170" fontId="28" fillId="0" borderId="16" xfId="37" applyNumberFormat="1" applyFont="1" applyBorder="1" applyAlignment="1">
      <alignment horizontal="right" vertical="center" wrapText="1"/>
    </xf>
    <xf numFmtId="0" fontId="2" fillId="0" borderId="27" xfId="50" applyBorder="1" applyAlignment="1">
      <alignment vertical="center"/>
    </xf>
    <xf numFmtId="170" fontId="2" fillId="0" borderId="0" xfId="50" applyNumberFormat="1"/>
    <xf numFmtId="167" fontId="2" fillId="0" borderId="0" xfId="50" applyNumberFormat="1" applyAlignment="1">
      <alignment vertical="center"/>
    </xf>
    <xf numFmtId="169" fontId="2" fillId="0" borderId="0" xfId="50" applyNumberFormat="1"/>
    <xf numFmtId="0" fontId="2" fillId="0" borderId="0" xfId="54"/>
    <xf numFmtId="0" fontId="2" fillId="0" borderId="0" xfId="54" applyAlignment="1">
      <alignment horizontal="center"/>
    </xf>
    <xf numFmtId="0" fontId="2" fillId="0" borderId="0" xfId="54" applyAlignment="1">
      <alignment vertical="top"/>
    </xf>
    <xf numFmtId="0" fontId="7" fillId="0" borderId="0" xfId="36" applyFont="1" applyAlignment="1">
      <alignment horizontal="left" vertical="top" wrapText="1"/>
    </xf>
    <xf numFmtId="0" fontId="66" fillId="40" borderId="2" xfId="36" applyFont="1" applyFill="1" applyBorder="1" applyAlignment="1">
      <alignment horizontal="left" vertical="top" wrapText="1"/>
    </xf>
    <xf numFmtId="166" fontId="10" fillId="0" borderId="18" xfId="51" applyNumberFormat="1" applyFont="1" applyFill="1" applyBorder="1" applyAlignment="1">
      <alignment vertical="center" wrapText="1"/>
    </xf>
    <xf numFmtId="0" fontId="66" fillId="0" borderId="46" xfId="36" applyFont="1" applyBorder="1" applyAlignment="1">
      <alignment horizontal="left" vertical="top" wrapText="1"/>
    </xf>
    <xf numFmtId="0" fontId="7" fillId="0" borderId="46" xfId="36" applyFont="1" applyBorder="1" applyAlignment="1">
      <alignment horizontal="left" vertical="top" wrapText="1"/>
    </xf>
    <xf numFmtId="0" fontId="10" fillId="0" borderId="34" xfId="36" applyFont="1" applyBorder="1" applyAlignment="1">
      <alignment horizontal="left" vertical="top" wrapText="1"/>
    </xf>
    <xf numFmtId="0" fontId="62" fillId="0" borderId="0" xfId="54" applyFont="1"/>
    <xf numFmtId="0" fontId="13" fillId="43" borderId="68" xfId="38" applyFont="1" applyFill="1" applyBorder="1" applyAlignment="1">
      <alignment horizontal="center" vertical="top" wrapText="1"/>
    </xf>
    <xf numFmtId="0" fontId="10" fillId="0" borderId="5" xfId="54" applyFont="1" applyBorder="1" applyAlignment="1">
      <alignment horizontal="left" vertical="center" wrapText="1"/>
    </xf>
    <xf numFmtId="0" fontId="10" fillId="0" borderId="5" xfId="54" applyFont="1" applyBorder="1" applyAlignment="1">
      <alignment horizontal="center" vertical="center" wrapText="1"/>
    </xf>
    <xf numFmtId="0" fontId="63" fillId="39" borderId="5" xfId="54" applyFont="1" applyFill="1" applyBorder="1" applyAlignment="1">
      <alignment horizontal="center" vertical="center" wrapText="1"/>
    </xf>
    <xf numFmtId="0" fontId="63" fillId="39" borderId="5" xfId="54" applyFont="1" applyFill="1" applyBorder="1" applyAlignment="1">
      <alignment horizontal="center" vertical="center"/>
    </xf>
    <xf numFmtId="0" fontId="7" fillId="0" borderId="5" xfId="36" applyFont="1" applyBorder="1" applyAlignment="1">
      <alignment horizontal="center" vertical="center" wrapText="1"/>
    </xf>
    <xf numFmtId="14" fontId="10" fillId="0" borderId="5" xfId="37" applyNumberFormat="1" applyFont="1" applyBorder="1" applyAlignment="1">
      <alignment horizontal="center" vertical="center" wrapText="1"/>
    </xf>
    <xf numFmtId="170" fontId="3" fillId="0" borderId="5" xfId="37" applyNumberFormat="1" applyBorder="1" applyAlignment="1">
      <alignment horizontal="right" vertical="center" wrapText="1"/>
    </xf>
    <xf numFmtId="0" fontId="2" fillId="0" borderId="0" xfId="54" applyAlignment="1">
      <alignment vertical="center"/>
    </xf>
    <xf numFmtId="0" fontId="10" fillId="0" borderId="5" xfId="54" applyFont="1" applyBorder="1" applyAlignment="1">
      <alignment vertical="center" wrapText="1"/>
    </xf>
    <xf numFmtId="0" fontId="63" fillId="0" borderId="5" xfId="54" applyFont="1" applyBorder="1" applyAlignment="1">
      <alignment horizontal="center" vertical="center" wrapText="1"/>
    </xf>
    <xf numFmtId="0" fontId="2" fillId="0" borderId="69" xfId="54" applyBorder="1"/>
    <xf numFmtId="0" fontId="4" fillId="0" borderId="9" xfId="37" applyFont="1" applyBorder="1" applyAlignment="1">
      <alignment horizontal="center" vertical="center" wrapText="1"/>
    </xf>
    <xf numFmtId="0" fontId="2" fillId="0" borderId="9" xfId="54" applyBorder="1"/>
    <xf numFmtId="0" fontId="65" fillId="0" borderId="9" xfId="54" applyFont="1" applyBorder="1" applyAlignment="1">
      <alignment horizontal="center"/>
    </xf>
    <xf numFmtId="170" fontId="28" fillId="0" borderId="9" xfId="37" applyNumberFormat="1" applyFont="1" applyBorder="1" applyAlignment="1">
      <alignment horizontal="right" vertical="center" wrapText="1"/>
    </xf>
    <xf numFmtId="0" fontId="2" fillId="0" borderId="27" xfId="54" applyBorder="1" applyAlignment="1">
      <alignment vertical="top"/>
    </xf>
    <xf numFmtId="170" fontId="2" fillId="0" borderId="0" xfId="54" applyNumberFormat="1"/>
    <xf numFmtId="170" fontId="49" fillId="0" borderId="0" xfId="54" applyNumberFormat="1" applyFont="1"/>
    <xf numFmtId="167" fontId="2" fillId="0" borderId="0" xfId="54" applyNumberFormat="1" applyAlignment="1">
      <alignment vertical="center"/>
    </xf>
    <xf numFmtId="0" fontId="2" fillId="0" borderId="0" xfId="55"/>
    <xf numFmtId="0" fontId="2" fillId="0" borderId="0" xfId="55" applyAlignment="1">
      <alignment horizontal="center"/>
    </xf>
    <xf numFmtId="0" fontId="2" fillId="0" borderId="0" xfId="55" applyAlignment="1">
      <alignment vertical="top"/>
    </xf>
    <xf numFmtId="166" fontId="4" fillId="0" borderId="12" xfId="51" applyNumberFormat="1" applyFont="1" applyFill="1" applyBorder="1" applyAlignment="1">
      <alignment vertical="center" wrapText="1"/>
    </xf>
    <xf numFmtId="0" fontId="7" fillId="40" borderId="70" xfId="36" applyFont="1" applyFill="1" applyBorder="1" applyAlignment="1">
      <alignment horizontal="left" vertical="top" wrapText="1"/>
    </xf>
    <xf numFmtId="166" fontId="10" fillId="0" borderId="5" xfId="51" applyNumberFormat="1" applyFont="1" applyFill="1" applyBorder="1" applyAlignment="1">
      <alignment vertical="center" wrapText="1"/>
    </xf>
    <xf numFmtId="0" fontId="2" fillId="0" borderId="0" xfId="55" applyAlignment="1">
      <alignment vertical="center"/>
    </xf>
    <xf numFmtId="0" fontId="10" fillId="0" borderId="69" xfId="36" applyFont="1" applyBorder="1" applyAlignment="1">
      <alignment horizontal="left" vertical="center" wrapText="1"/>
    </xf>
    <xf numFmtId="9" fontId="4" fillId="0" borderId="35" xfId="36" applyNumberFormat="1" applyFont="1" applyBorder="1" applyAlignment="1">
      <alignment horizontal="center" vertical="center" wrapText="1"/>
    </xf>
    <xf numFmtId="9" fontId="4" fillId="0" borderId="71" xfId="36" applyNumberFormat="1" applyFont="1" applyBorder="1" applyAlignment="1">
      <alignment horizontal="center" vertical="center" wrapText="1"/>
    </xf>
    <xf numFmtId="166" fontId="4" fillId="0" borderId="71" xfId="51" applyNumberFormat="1" applyFont="1" applyFill="1" applyBorder="1" applyAlignment="1">
      <alignment horizontal="center" vertical="center" wrapText="1"/>
    </xf>
    <xf numFmtId="166" fontId="4" fillId="0" borderId="72" xfId="51" applyNumberFormat="1" applyFont="1" applyFill="1" applyBorder="1" applyAlignment="1">
      <alignment horizontal="center" vertical="center" wrapText="1"/>
    </xf>
    <xf numFmtId="0" fontId="62" fillId="0" borderId="0" xfId="55" applyFont="1"/>
    <xf numFmtId="0" fontId="10" fillId="39" borderId="5" xfId="55" applyFont="1" applyFill="1" applyBorder="1" applyAlignment="1">
      <alignment horizontal="left" vertical="center" wrapText="1"/>
    </xf>
    <xf numFmtId="0" fontId="10" fillId="39" borderId="5" xfId="55" applyFont="1" applyFill="1" applyBorder="1" applyAlignment="1">
      <alignment horizontal="center" vertical="center" wrapText="1"/>
    </xf>
    <xf numFmtId="0" fontId="63" fillId="39" borderId="5" xfId="55" applyFont="1" applyFill="1" applyBorder="1" applyAlignment="1">
      <alignment horizontal="center" vertical="center" wrapText="1"/>
    </xf>
    <xf numFmtId="0" fontId="63" fillId="39" borderId="5" xfId="55" applyFont="1" applyFill="1" applyBorder="1" applyAlignment="1">
      <alignment horizontal="center" vertical="center"/>
    </xf>
    <xf numFmtId="0" fontId="10" fillId="39" borderId="5" xfId="55" applyFont="1" applyFill="1" applyBorder="1" applyAlignment="1">
      <alignment vertical="center" wrapText="1"/>
    </xf>
    <xf numFmtId="0" fontId="63" fillId="0" borderId="5" xfId="55" applyFont="1" applyBorder="1" applyAlignment="1">
      <alignment horizontal="center" vertical="center" wrapText="1"/>
    </xf>
    <xf numFmtId="0" fontId="10" fillId="0" borderId="5" xfId="55" applyFont="1" applyBorder="1" applyAlignment="1">
      <alignment horizontal="left" vertical="center" wrapText="1"/>
    </xf>
    <xf numFmtId="0" fontId="67" fillId="39" borderId="5" xfId="53" applyFont="1" applyFill="1" applyBorder="1" applyAlignment="1" applyProtection="1">
      <alignment horizontal="left" vertical="top" wrapText="1"/>
    </xf>
    <xf numFmtId="0" fontId="2" fillId="0" borderId="66" xfId="55" applyBorder="1"/>
    <xf numFmtId="0" fontId="4" fillId="0" borderId="14" xfId="37" applyFont="1" applyBorder="1" applyAlignment="1">
      <alignment horizontal="right" vertical="center" wrapText="1"/>
    </xf>
    <xf numFmtId="0" fontId="2" fillId="0" borderId="14" xfId="55" applyBorder="1"/>
    <xf numFmtId="0" fontId="65" fillId="0" borderId="14" xfId="55" applyFont="1" applyBorder="1" applyAlignment="1">
      <alignment horizontal="center"/>
    </xf>
    <xf numFmtId="170" fontId="28" fillId="0" borderId="14" xfId="37" applyNumberFormat="1" applyFont="1" applyBorder="1" applyAlignment="1">
      <alignment horizontal="right" vertical="center" wrapText="1"/>
    </xf>
    <xf numFmtId="0" fontId="2" fillId="0" borderId="73" xfId="55" applyBorder="1" applyAlignment="1">
      <alignment vertical="top"/>
    </xf>
    <xf numFmtId="170" fontId="2" fillId="0" borderId="0" xfId="55" applyNumberFormat="1"/>
    <xf numFmtId="170" fontId="49" fillId="0" borderId="0" xfId="55" applyNumberFormat="1" applyFont="1"/>
    <xf numFmtId="167" fontId="2" fillId="0" borderId="0" xfId="55" applyNumberFormat="1" applyAlignment="1">
      <alignment vertical="center"/>
    </xf>
    <xf numFmtId="0" fontId="2" fillId="0" borderId="0" xfId="56"/>
    <xf numFmtId="0" fontId="2" fillId="0" borderId="0" xfId="56" applyAlignment="1">
      <alignment horizontal="center"/>
    </xf>
    <xf numFmtId="0" fontId="2" fillId="0" borderId="0" xfId="56" applyAlignment="1">
      <alignment vertical="top"/>
    </xf>
    <xf numFmtId="0" fontId="7" fillId="40" borderId="2" xfId="36" applyFont="1" applyFill="1" applyBorder="1" applyAlignment="1">
      <alignment horizontal="left" vertical="top" wrapText="1"/>
    </xf>
    <xf numFmtId="0" fontId="62" fillId="0" borderId="0" xfId="56" applyFont="1"/>
    <xf numFmtId="0" fontId="6" fillId="43" borderId="61" xfId="35" applyFont="1" applyFill="1" applyBorder="1" applyAlignment="1">
      <alignment horizontal="center" vertical="center" wrapText="1"/>
    </xf>
    <xf numFmtId="0" fontId="6" fillId="43" borderId="12" xfId="35" applyFont="1" applyFill="1" applyBorder="1" applyAlignment="1">
      <alignment horizontal="center" vertical="center" wrapText="1"/>
    </xf>
    <xf numFmtId="0" fontId="6" fillId="43" borderId="12" xfId="36" applyFont="1" applyFill="1" applyBorder="1" applyAlignment="1">
      <alignment horizontal="center" vertical="center" wrapText="1"/>
    </xf>
    <xf numFmtId="3" fontId="6" fillId="43" borderId="12" xfId="36" applyNumberFormat="1" applyFont="1" applyFill="1" applyBorder="1" applyAlignment="1">
      <alignment horizontal="center" vertical="center" wrapText="1"/>
    </xf>
    <xf numFmtId="3" fontId="6" fillId="43" borderId="12" xfId="52" applyNumberFormat="1" applyFont="1" applyFill="1" applyBorder="1" applyAlignment="1">
      <alignment horizontal="center" vertical="center"/>
    </xf>
    <xf numFmtId="0" fontId="13" fillId="43" borderId="75" xfId="38" applyFont="1" applyFill="1" applyBorder="1" applyAlignment="1">
      <alignment horizontal="center" vertical="top" wrapText="1"/>
    </xf>
    <xf numFmtId="0" fontId="10" fillId="0" borderId="4" xfId="56" applyFont="1" applyBorder="1" applyAlignment="1">
      <alignment horizontal="left" vertical="center" wrapText="1"/>
    </xf>
    <xf numFmtId="0" fontId="7" fillId="39" borderId="5" xfId="35" applyFont="1" applyFill="1" applyBorder="1" applyAlignment="1">
      <alignment horizontal="center" vertical="center" wrapText="1"/>
    </xf>
    <xf numFmtId="0" fontId="63" fillId="0" borderId="5" xfId="56" applyFont="1" applyBorder="1" applyAlignment="1">
      <alignment horizontal="center" vertical="center" wrapText="1"/>
    </xf>
    <xf numFmtId="0" fontId="63" fillId="0" borderId="5" xfId="56" applyFont="1" applyBorder="1" applyAlignment="1">
      <alignment horizontal="center" vertical="center"/>
    </xf>
    <xf numFmtId="0" fontId="67" fillId="0" borderId="19" xfId="53" applyFont="1" applyFill="1" applyBorder="1" applyAlignment="1" applyProtection="1">
      <alignment horizontal="left" vertical="center" wrapText="1"/>
    </xf>
    <xf numFmtId="0" fontId="67" fillId="39" borderId="19" xfId="53" applyFont="1" applyFill="1" applyBorder="1" applyAlignment="1" applyProtection="1">
      <alignment horizontal="left" vertical="center" wrapText="1"/>
    </xf>
    <xf numFmtId="0" fontId="2" fillId="0" borderId="0" xfId="56" applyAlignment="1">
      <alignment vertical="center" wrapText="1"/>
    </xf>
    <xf numFmtId="0" fontId="2" fillId="0" borderId="8" xfId="56" applyBorder="1"/>
    <xf numFmtId="0" fontId="4" fillId="0" borderId="9" xfId="37" applyFont="1" applyBorder="1" applyAlignment="1">
      <alignment horizontal="right" vertical="center" wrapText="1"/>
    </xf>
    <xf numFmtId="0" fontId="2" fillId="0" borderId="9" xfId="56" applyBorder="1"/>
    <xf numFmtId="0" fontId="65" fillId="0" borderId="9" xfId="56" applyFont="1" applyBorder="1" applyAlignment="1">
      <alignment horizontal="center"/>
    </xf>
    <xf numFmtId="0" fontId="2" fillId="0" borderId="27" xfId="56" applyBorder="1" applyAlignment="1">
      <alignment vertical="top"/>
    </xf>
    <xf numFmtId="170" fontId="2" fillId="0" borderId="0" xfId="56" applyNumberFormat="1"/>
    <xf numFmtId="0" fontId="2" fillId="0" borderId="0" xfId="56" applyAlignment="1">
      <alignment vertical="center"/>
    </xf>
    <xf numFmtId="167" fontId="2" fillId="0" borderId="0" xfId="56" applyNumberFormat="1" applyAlignment="1">
      <alignment vertical="center"/>
    </xf>
    <xf numFmtId="0" fontId="7" fillId="0" borderId="0" xfId="36" applyFont="1" applyAlignment="1">
      <alignment horizontal="left" vertical="center" wrapText="1"/>
    </xf>
    <xf numFmtId="0" fontId="7" fillId="0" borderId="46" xfId="36" applyFont="1" applyBorder="1" applyAlignment="1">
      <alignment horizontal="left" vertical="center" wrapText="1"/>
    </xf>
    <xf numFmtId="0" fontId="10" fillId="0" borderId="30" xfId="36" applyFont="1" applyBorder="1" applyAlignment="1">
      <alignment horizontal="left" vertical="center"/>
    </xf>
    <xf numFmtId="0" fontId="10" fillId="0" borderId="34" xfId="36" applyFont="1" applyBorder="1" applyAlignment="1">
      <alignment horizontal="left" vertical="center" wrapText="1"/>
    </xf>
    <xf numFmtId="0" fontId="10" fillId="0" borderId="64" xfId="36" applyFont="1" applyBorder="1" applyAlignment="1">
      <alignment horizontal="left" vertical="center" wrapText="1"/>
    </xf>
    <xf numFmtId="0" fontId="10" fillId="0" borderId="8" xfId="36" applyFont="1" applyBorder="1" applyAlignment="1">
      <alignment horizontal="left" vertical="center" wrapText="1"/>
    </xf>
    <xf numFmtId="3" fontId="6" fillId="43" borderId="38" xfId="52" applyNumberFormat="1" applyFont="1" applyFill="1" applyBorder="1" applyAlignment="1">
      <alignment horizontal="center" vertical="center"/>
    </xf>
    <xf numFmtId="0" fontId="13" fillId="43" borderId="75" xfId="38" applyFont="1" applyFill="1" applyBorder="1" applyAlignment="1">
      <alignment horizontal="center" vertical="center" wrapText="1"/>
    </xf>
    <xf numFmtId="0" fontId="10" fillId="39" borderId="4" xfId="55" applyFont="1" applyFill="1" applyBorder="1" applyAlignment="1">
      <alignment horizontal="left" vertical="center" wrapText="1"/>
    </xf>
    <xf numFmtId="0" fontId="7" fillId="0" borderId="5" xfId="35" applyFont="1" applyBorder="1" applyAlignment="1">
      <alignment horizontal="center" vertical="center" wrapText="1"/>
    </xf>
    <xf numFmtId="0" fontId="10" fillId="0" borderId="4" xfId="55" applyFont="1" applyBorder="1" applyAlignment="1">
      <alignment horizontal="left" vertical="center" wrapText="1"/>
    </xf>
    <xf numFmtId="0" fontId="2" fillId="0" borderId="0" xfId="55" applyAlignment="1">
      <alignment vertical="center" wrapText="1"/>
    </xf>
    <xf numFmtId="0" fontId="10" fillId="0" borderId="30" xfId="55" applyFont="1" applyBorder="1" applyAlignment="1">
      <alignment horizontal="left" vertical="center" wrapText="1"/>
    </xf>
    <xf numFmtId="0" fontId="63" fillId="0" borderId="4" xfId="55" applyFont="1" applyBorder="1" applyAlignment="1">
      <alignment horizontal="left" vertical="center" wrapText="1"/>
    </xf>
    <xf numFmtId="0" fontId="63" fillId="0" borderId="30" xfId="55" applyFont="1" applyBorder="1" applyAlignment="1">
      <alignment horizontal="left" vertical="center" wrapText="1"/>
    </xf>
    <xf numFmtId="0" fontId="10" fillId="39" borderId="5" xfId="55" applyFont="1" applyFill="1" applyBorder="1" applyAlignment="1">
      <alignment horizontal="center" vertical="center"/>
    </xf>
    <xf numFmtId="0" fontId="2" fillId="0" borderId="13" xfId="55" applyBorder="1"/>
    <xf numFmtId="42" fontId="4" fillId="0" borderId="14" xfId="49" applyFont="1" applyFill="1" applyBorder="1" applyAlignment="1">
      <alignment horizontal="center" vertical="center" wrapText="1"/>
    </xf>
    <xf numFmtId="0" fontId="2" fillId="0" borderId="15" xfId="55" applyBorder="1" applyAlignment="1">
      <alignment vertical="center"/>
    </xf>
    <xf numFmtId="42" fontId="0" fillId="34" borderId="5" xfId="0" applyNumberFormat="1" applyFill="1" applyBorder="1"/>
    <xf numFmtId="169" fontId="59" fillId="42" borderId="5" xfId="0" applyNumberFormat="1" applyFont="1" applyFill="1" applyBorder="1"/>
    <xf numFmtId="3" fontId="59" fillId="42" borderId="5" xfId="0" applyNumberFormat="1" applyFont="1" applyFill="1" applyBorder="1"/>
    <xf numFmtId="5" fontId="18" fillId="34" borderId="0" xfId="0" applyNumberFormat="1" applyFont="1" applyFill="1" applyAlignment="1">
      <alignment horizontal="center" vertical="center"/>
    </xf>
    <xf numFmtId="5" fontId="0" fillId="42" borderId="24" xfId="48" applyNumberFormat="1" applyFont="1" applyFill="1" applyBorder="1" applyAlignment="1">
      <alignment vertical="center" wrapText="1"/>
    </xf>
    <xf numFmtId="5" fontId="0" fillId="42" borderId="5" xfId="48" applyNumberFormat="1" applyFont="1" applyFill="1" applyBorder="1" applyAlignment="1">
      <alignment horizontal="right" vertical="center" wrapText="1"/>
    </xf>
    <xf numFmtId="169" fontId="59" fillId="35" borderId="5" xfId="0" applyNumberFormat="1" applyFont="1" applyFill="1" applyBorder="1"/>
    <xf numFmtId="3" fontId="59" fillId="35" borderId="5" xfId="0" applyNumberFormat="1" applyFont="1" applyFill="1" applyBorder="1"/>
    <xf numFmtId="5" fontId="0" fillId="35" borderId="5" xfId="48" applyNumberFormat="1" applyFont="1" applyFill="1" applyBorder="1" applyAlignment="1">
      <alignment vertical="center" wrapText="1"/>
    </xf>
    <xf numFmtId="5" fontId="0" fillId="35" borderId="5" xfId="48" applyNumberFormat="1" applyFont="1" applyFill="1" applyBorder="1" applyAlignment="1">
      <alignment horizontal="right" vertical="center" wrapText="1"/>
    </xf>
    <xf numFmtId="5" fontId="18" fillId="42" borderId="5" xfId="0" applyNumberFormat="1" applyFont="1" applyFill="1" applyBorder="1"/>
    <xf numFmtId="5" fontId="18" fillId="35" borderId="5" xfId="0" applyNumberFormat="1" applyFont="1" applyFill="1" applyBorder="1"/>
    <xf numFmtId="0" fontId="7" fillId="0" borderId="59" xfId="35" applyFont="1" applyFill="1" applyBorder="1" applyAlignment="1">
      <alignment horizontal="center" vertical="center" wrapText="1"/>
    </xf>
    <xf numFmtId="0" fontId="7" fillId="0" borderId="59" xfId="36" applyFont="1" applyFill="1" applyBorder="1" applyAlignment="1">
      <alignment horizontal="center" vertical="center" wrapText="1"/>
    </xf>
    <xf numFmtId="14" fontId="10" fillId="0" borderId="59" xfId="37" applyNumberFormat="1" applyFont="1" applyFill="1" applyBorder="1" applyAlignment="1">
      <alignment horizontal="center" vertical="center" wrapText="1"/>
    </xf>
    <xf numFmtId="3" fontId="7" fillId="0" borderId="59" xfId="36" applyNumberFormat="1" applyFont="1" applyFill="1" applyBorder="1" applyAlignment="1">
      <alignment horizontal="center" vertical="center" wrapText="1"/>
    </xf>
    <xf numFmtId="0" fontId="32" fillId="34" borderId="24" xfId="35" applyFont="1" applyFill="1" applyBorder="1" applyAlignment="1">
      <alignment horizontal="center" vertical="center" wrapText="1"/>
    </xf>
    <xf numFmtId="0" fontId="32" fillId="0" borderId="24" xfId="36" applyFont="1" applyFill="1" applyBorder="1" applyAlignment="1">
      <alignment horizontal="center" vertical="center" wrapText="1"/>
    </xf>
    <xf numFmtId="14" fontId="32" fillId="34" borderId="24" xfId="37" applyNumberFormat="1" applyFont="1" applyFill="1" applyBorder="1" applyAlignment="1">
      <alignment horizontal="center" vertical="center" wrapText="1"/>
    </xf>
    <xf numFmtId="169" fontId="32" fillId="0" borderId="24" xfId="37" applyNumberFormat="1" applyFont="1" applyFill="1" applyBorder="1" applyAlignment="1">
      <alignment horizontal="center" vertical="center" wrapText="1"/>
    </xf>
    <xf numFmtId="0" fontId="32" fillId="0" borderId="24" xfId="35" applyFont="1" applyFill="1" applyBorder="1" applyAlignment="1">
      <alignment horizontal="center" vertical="center" wrapText="1"/>
    </xf>
    <xf numFmtId="0" fontId="0" fillId="0" borderId="0" xfId="0" applyFill="1" applyAlignment="1">
      <alignment horizontal="center" vertical="center"/>
    </xf>
    <xf numFmtId="171" fontId="2" fillId="0" borderId="0" xfId="50" applyNumberFormat="1"/>
    <xf numFmtId="43" fontId="62" fillId="0" borderId="0" xfId="48" applyFont="1"/>
    <xf numFmtId="164" fontId="4" fillId="0" borderId="71" xfId="51" applyNumberFormat="1" applyFont="1" applyFill="1" applyBorder="1" applyAlignment="1">
      <alignment horizontal="center" vertical="center" wrapText="1"/>
    </xf>
    <xf numFmtId="43" fontId="62" fillId="0" borderId="0" xfId="48" applyFont="1" applyAlignment="1">
      <alignment horizontal="center"/>
    </xf>
    <xf numFmtId="43" fontId="62" fillId="0" borderId="0" xfId="50" applyNumberFormat="1" applyFont="1" applyAlignment="1">
      <alignment horizontal="center"/>
    </xf>
    <xf numFmtId="171" fontId="2" fillId="0" borderId="0" xfId="50" applyNumberFormat="1" applyAlignment="1">
      <alignment vertical="center"/>
    </xf>
    <xf numFmtId="0" fontId="62" fillId="36" borderId="0" xfId="55" applyFont="1" applyFill="1" applyAlignment="1">
      <alignment horizontal="center" wrapText="1"/>
    </xf>
    <xf numFmtId="43" fontId="62" fillId="36" borderId="0" xfId="48" applyFont="1" applyFill="1"/>
    <xf numFmtId="171" fontId="2" fillId="0" borderId="0" xfId="54" applyNumberFormat="1" applyAlignment="1">
      <alignment vertical="center"/>
    </xf>
    <xf numFmtId="169" fontId="62" fillId="36" borderId="0" xfId="55" applyNumberFormat="1" applyFont="1" applyFill="1" applyAlignment="1">
      <alignment horizontal="center"/>
    </xf>
    <xf numFmtId="171" fontId="2" fillId="0" borderId="0" xfId="56" applyNumberFormat="1" applyAlignment="1">
      <alignment horizontal="center" vertical="center"/>
    </xf>
    <xf numFmtId="171" fontId="2" fillId="0" borderId="0" xfId="55" applyNumberFormat="1" applyAlignment="1">
      <alignment horizontal="center" vertical="center"/>
    </xf>
    <xf numFmtId="171" fontId="0" fillId="0" borderId="0" xfId="0" applyNumberFormat="1" applyAlignment="1">
      <alignment horizontal="center" vertical="center"/>
    </xf>
    <xf numFmtId="43" fontId="0" fillId="34" borderId="0" xfId="48" applyFont="1" applyFill="1"/>
    <xf numFmtId="0" fontId="58" fillId="0" borderId="5" xfId="53" applyFont="1" applyFill="1" applyBorder="1" applyAlignment="1" applyProtection="1">
      <alignment horizontal="left" vertical="center" wrapText="1"/>
    </xf>
    <xf numFmtId="0" fontId="10" fillId="0" borderId="5" xfId="37" applyFont="1" applyFill="1" applyBorder="1" applyAlignment="1">
      <alignment horizontal="left" vertical="top" wrapText="1"/>
    </xf>
    <xf numFmtId="0" fontId="67" fillId="0" borderId="5" xfId="53" applyFont="1" applyFill="1" applyBorder="1" applyAlignment="1" applyProtection="1">
      <alignment horizontal="left" vertical="center" wrapText="1"/>
    </xf>
    <xf numFmtId="0" fontId="67" fillId="0" borderId="5" xfId="53" applyFont="1" applyFill="1" applyBorder="1" applyAlignment="1" applyProtection="1">
      <alignment horizontal="left" vertical="top" wrapText="1"/>
    </xf>
    <xf numFmtId="0" fontId="76" fillId="39" borderId="5" xfId="53" applyFont="1" applyFill="1" applyBorder="1" applyAlignment="1" applyProtection="1">
      <alignment horizontal="left" vertical="top" wrapText="1"/>
    </xf>
    <xf numFmtId="0" fontId="20" fillId="39" borderId="19" xfId="53" applyFont="1" applyFill="1" applyBorder="1" applyAlignment="1" applyProtection="1">
      <alignment horizontal="left" vertical="center" wrapText="1"/>
    </xf>
    <xf numFmtId="0" fontId="71" fillId="0" borderId="19" xfId="53" applyFont="1" applyFill="1" applyBorder="1" applyAlignment="1" applyProtection="1">
      <alignment horizontal="left" vertical="center" wrapText="1"/>
    </xf>
    <xf numFmtId="0" fontId="20" fillId="39" borderId="19" xfId="53" applyFont="1" applyFill="1" applyBorder="1" applyAlignment="1" applyProtection="1">
      <alignment vertical="center" wrapText="1"/>
    </xf>
    <xf numFmtId="169" fontId="2" fillId="0" borderId="0" xfId="50" applyNumberFormat="1" applyAlignment="1"/>
    <xf numFmtId="0" fontId="2" fillId="0" borderId="6" xfId="50" applyBorder="1" applyAlignment="1"/>
    <xf numFmtId="0" fontId="1" fillId="0" borderId="0" xfId="50" applyFont="1" applyAlignment="1">
      <alignment horizontal="center" vertical="center"/>
    </xf>
    <xf numFmtId="0" fontId="32" fillId="0" borderId="5" xfId="37" applyFont="1" applyFill="1" applyBorder="1" applyAlignment="1">
      <alignment horizontal="left" vertical="top" wrapText="1"/>
    </xf>
    <xf numFmtId="0" fontId="1" fillId="0" borderId="6" xfId="50" applyFont="1" applyBorder="1"/>
    <xf numFmtId="0" fontId="2" fillId="0" borderId="0" xfId="50" applyBorder="1" applyAlignment="1"/>
    <xf numFmtId="0" fontId="1" fillId="0" borderId="0" xfId="50" applyFont="1" applyBorder="1" applyAlignment="1">
      <alignment horizontal="center" vertical="center"/>
    </xf>
    <xf numFmtId="0" fontId="79" fillId="0" borderId="9" xfId="36" applyFont="1" applyBorder="1" applyAlignment="1">
      <alignment horizontal="center" vertical="center" wrapText="1"/>
    </xf>
    <xf numFmtId="0" fontId="81" fillId="0" borderId="9" xfId="36" applyFont="1" applyBorder="1" applyAlignment="1">
      <alignment horizontal="center" vertical="center" wrapText="1"/>
    </xf>
    <xf numFmtId="0" fontId="32" fillId="0" borderId="76" xfId="37" applyFont="1" applyBorder="1" applyAlignment="1">
      <alignment horizontal="justify" vertical="top" wrapText="1"/>
    </xf>
    <xf numFmtId="0" fontId="0" fillId="0" borderId="0" xfId="0" applyBorder="1" applyAlignment="1"/>
    <xf numFmtId="42" fontId="0" fillId="0" borderId="0" xfId="0" applyNumberFormat="1" applyFill="1"/>
    <xf numFmtId="41" fontId="0" fillId="0" borderId="0" xfId="31" applyFont="1" applyFill="1"/>
    <xf numFmtId="0" fontId="63" fillId="0" borderId="5" xfId="55" applyFont="1" applyFill="1" applyBorder="1" applyAlignment="1">
      <alignment horizontal="center" vertical="center"/>
    </xf>
    <xf numFmtId="0" fontId="58" fillId="0" borderId="62" xfId="55" applyFont="1" applyFill="1" applyBorder="1" applyAlignment="1">
      <alignment vertical="center"/>
    </xf>
    <xf numFmtId="0" fontId="7" fillId="0" borderId="2" xfId="36" applyFont="1" applyFill="1" applyBorder="1" applyAlignment="1">
      <alignment horizontal="left" vertical="center" wrapText="1"/>
    </xf>
    <xf numFmtId="170" fontId="3" fillId="0" borderId="43" xfId="37" applyNumberFormat="1" applyFill="1" applyBorder="1" applyAlignment="1">
      <alignment horizontal="right" vertical="center" wrapText="1"/>
    </xf>
    <xf numFmtId="0" fontId="7" fillId="0" borderId="46" xfId="36" applyFont="1" applyFill="1" applyBorder="1" applyAlignment="1">
      <alignment horizontal="left" vertical="top" wrapText="1"/>
    </xf>
    <xf numFmtId="170" fontId="3" fillId="0" borderId="45" xfId="37" applyNumberFormat="1" applyFill="1" applyBorder="1" applyAlignment="1">
      <alignment horizontal="center" vertical="center" wrapText="1"/>
    </xf>
    <xf numFmtId="170" fontId="3" fillId="0" borderId="45" xfId="37" applyNumberFormat="1" applyFill="1" applyBorder="1" applyAlignment="1">
      <alignment horizontal="right" vertical="center" wrapText="1"/>
    </xf>
    <xf numFmtId="0" fontId="58" fillId="0" borderId="62" xfId="50" applyFont="1" applyFill="1" applyBorder="1" applyAlignment="1">
      <alignment vertical="center"/>
    </xf>
    <xf numFmtId="0" fontId="34" fillId="34" borderId="19" xfId="37" applyFont="1" applyFill="1" applyBorder="1" applyAlignment="1">
      <alignment horizontal="justify" vertical="top" wrapText="1"/>
    </xf>
    <xf numFmtId="42" fontId="0" fillId="36" borderId="5" xfId="0" applyNumberFormat="1" applyFill="1" applyBorder="1"/>
    <xf numFmtId="0" fontId="0" fillId="0" borderId="0" xfId="0" applyAlignment="1">
      <alignment horizontal="center"/>
    </xf>
    <xf numFmtId="169" fontId="0" fillId="34" borderId="0" xfId="0" applyNumberFormat="1" applyFill="1"/>
    <xf numFmtId="0" fontId="34" fillId="34" borderId="19" xfId="37" applyFont="1" applyFill="1" applyBorder="1" applyAlignment="1">
      <alignment horizontal="center" vertical="center" wrapText="1"/>
    </xf>
    <xf numFmtId="0" fontId="32" fillId="0" borderId="5" xfId="37" applyFont="1" applyFill="1" applyBorder="1" applyAlignment="1">
      <alignment horizontal="center" vertical="center" wrapText="1"/>
    </xf>
    <xf numFmtId="0" fontId="25" fillId="44" borderId="4" xfId="35" applyFont="1" applyFill="1" applyBorder="1" applyAlignment="1">
      <alignment horizontal="center" vertical="center" wrapText="1"/>
    </xf>
    <xf numFmtId="0" fontId="9" fillId="44" borderId="5" xfId="0" applyFont="1" applyFill="1" applyBorder="1" applyAlignment="1">
      <alignment horizontal="center" vertical="center" wrapText="1"/>
    </xf>
    <xf numFmtId="0" fontId="9" fillId="44" borderId="5" xfId="35" applyFont="1" applyFill="1" applyBorder="1" applyAlignment="1">
      <alignment horizontal="center" vertical="center" wrapText="1"/>
    </xf>
    <xf numFmtId="0" fontId="25" fillId="42" borderId="4" xfId="35" applyFont="1" applyFill="1" applyBorder="1" applyAlignment="1">
      <alignment horizontal="center" vertical="center" wrapText="1"/>
    </xf>
    <xf numFmtId="3" fontId="34" fillId="0" borderId="5" xfId="35"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2" fillId="0" borderId="0" xfId="50" applyAlignment="1">
      <alignment horizontal="center" vertical="center"/>
    </xf>
    <xf numFmtId="0" fontId="2" fillId="0" borderId="0" xfId="50" applyAlignment="1">
      <alignment horizontal="center"/>
    </xf>
    <xf numFmtId="0" fontId="61" fillId="0" borderId="9" xfId="36" applyFont="1" applyBorder="1" applyAlignment="1">
      <alignment horizontal="center" vertical="center" wrapText="1"/>
    </xf>
    <xf numFmtId="0" fontId="2" fillId="0" borderId="0" xfId="54" applyAlignment="1">
      <alignment horizontal="center"/>
    </xf>
    <xf numFmtId="0" fontId="2" fillId="0" borderId="0" xfId="54" applyAlignment="1">
      <alignment horizontal="center" vertical="center"/>
    </xf>
    <xf numFmtId="0" fontId="2" fillId="0" borderId="0" xfId="55" applyAlignment="1">
      <alignment horizontal="center"/>
    </xf>
    <xf numFmtId="0" fontId="2" fillId="0" borderId="0" xfId="55" applyAlignment="1">
      <alignment horizontal="center" vertical="center"/>
    </xf>
    <xf numFmtId="0" fontId="2" fillId="0" borderId="0" xfId="56" applyAlignment="1">
      <alignment horizontal="center"/>
    </xf>
    <xf numFmtId="0" fontId="2" fillId="0" borderId="0" xfId="56" applyAlignment="1">
      <alignment horizontal="center" vertical="center"/>
    </xf>
    <xf numFmtId="0" fontId="61" fillId="0" borderId="18" xfId="36" applyFont="1" applyBorder="1" applyAlignment="1">
      <alignment horizontal="center" vertical="center" wrapText="1"/>
    </xf>
    <xf numFmtId="0" fontId="18" fillId="34" borderId="0" xfId="0" applyFont="1" applyFill="1" applyAlignment="1">
      <alignment horizontal="center" wrapText="1"/>
    </xf>
    <xf numFmtId="0" fontId="18" fillId="34" borderId="0" xfId="0" applyFont="1" applyFill="1" applyAlignment="1">
      <alignment horizontal="center"/>
    </xf>
    <xf numFmtId="0" fontId="82" fillId="0" borderId="5" xfId="53" applyFont="1" applyFill="1" applyBorder="1" applyAlignment="1" applyProtection="1">
      <alignment horizontal="left" vertical="center" wrapText="1"/>
    </xf>
    <xf numFmtId="0" fontId="82" fillId="0" borderId="5" xfId="53" applyFont="1" applyBorder="1" applyAlignment="1">
      <alignment horizontal="left" vertical="center" wrapText="1"/>
    </xf>
    <xf numFmtId="0" fontId="83" fillId="0" borderId="5" xfId="53" applyFont="1" applyFill="1" applyBorder="1" applyAlignment="1" applyProtection="1">
      <alignment horizontal="left" vertical="center" wrapText="1"/>
    </xf>
    <xf numFmtId="169" fontId="76" fillId="39" borderId="5" xfId="53" applyNumberFormat="1" applyFont="1" applyFill="1" applyBorder="1" applyAlignment="1" applyProtection="1">
      <alignment vertical="center" wrapText="1"/>
    </xf>
    <xf numFmtId="0" fontId="85" fillId="0" borderId="14" xfId="55" applyFont="1" applyBorder="1"/>
    <xf numFmtId="0" fontId="85" fillId="0" borderId="0" xfId="55" applyFont="1"/>
    <xf numFmtId="43" fontId="1" fillId="0" borderId="0" xfId="48" applyFont="1" applyAlignment="1">
      <alignment vertical="center"/>
    </xf>
    <xf numFmtId="7" fontId="1" fillId="0" borderId="0" xfId="48" applyNumberFormat="1" applyFont="1" applyAlignment="1">
      <alignment vertical="center"/>
    </xf>
    <xf numFmtId="7" fontId="1" fillId="0" borderId="0" xfId="48" applyNumberFormat="1" applyFont="1" applyAlignment="1">
      <alignment horizontal="center" vertical="center"/>
    </xf>
    <xf numFmtId="43" fontId="1" fillId="0" borderId="0" xfId="48" applyFont="1"/>
    <xf numFmtId="166" fontId="30" fillId="0" borderId="38" xfId="32" applyNumberFormat="1" applyFont="1" applyFill="1" applyBorder="1" applyAlignment="1">
      <alignment horizontal="center" vertical="center" wrapText="1"/>
    </xf>
    <xf numFmtId="166" fontId="30" fillId="0" borderId="39" xfId="32" applyNumberFormat="1" applyFont="1" applyFill="1" applyBorder="1" applyAlignment="1">
      <alignment horizontal="center" vertical="center" wrapText="1"/>
    </xf>
    <xf numFmtId="3" fontId="30" fillId="0" borderId="29" xfId="36" applyNumberFormat="1" applyFont="1" applyFill="1" applyBorder="1" applyAlignment="1">
      <alignment horizontal="center" vertical="center" wrapText="1"/>
    </xf>
    <xf numFmtId="3" fontId="30" fillId="0" borderId="24" xfId="36" applyNumberFormat="1" applyFont="1" applyFill="1" applyBorder="1" applyAlignment="1">
      <alignment horizontal="center" vertical="center" wrapText="1"/>
    </xf>
    <xf numFmtId="3" fontId="30" fillId="0" borderId="29" xfId="32" applyNumberFormat="1" applyFont="1" applyFill="1" applyBorder="1" applyAlignment="1">
      <alignment horizontal="center" vertical="center" wrapText="1"/>
    </xf>
    <xf numFmtId="3" fontId="30" fillId="0" borderId="24" xfId="32" applyNumberFormat="1" applyFont="1" applyFill="1" applyBorder="1" applyAlignment="1">
      <alignment horizontal="center" vertical="center" wrapText="1"/>
    </xf>
    <xf numFmtId="166" fontId="30" fillId="0" borderId="44" xfId="32" applyNumberFormat="1" applyFont="1" applyFill="1" applyBorder="1" applyAlignment="1">
      <alignment horizontal="center" vertical="center" wrapText="1"/>
    </xf>
    <xf numFmtId="166" fontId="30" fillId="0" borderId="26" xfId="32" applyNumberFormat="1" applyFont="1" applyFill="1" applyBorder="1" applyAlignment="1">
      <alignment horizontal="center" vertical="center" wrapText="1"/>
    </xf>
    <xf numFmtId="0" fontId="4" fillId="0" borderId="30" xfId="36" applyFont="1" applyFill="1" applyBorder="1" applyAlignment="1">
      <alignment horizontal="left"/>
    </xf>
    <xf numFmtId="0" fontId="4" fillId="0" borderId="31" xfId="36" applyFont="1" applyFill="1" applyBorder="1" applyAlignment="1">
      <alignment horizontal="left"/>
    </xf>
    <xf numFmtId="0" fontId="4" fillId="0" borderId="28" xfId="36" applyFont="1" applyFill="1" applyBorder="1" applyAlignment="1">
      <alignment horizontal="left"/>
    </xf>
    <xf numFmtId="0" fontId="25" fillId="0" borderId="0" xfId="36" applyFont="1" applyFill="1" applyBorder="1" applyAlignment="1">
      <alignment horizontal="center" vertical="center"/>
    </xf>
    <xf numFmtId="0" fontId="6" fillId="0" borderId="0" xfId="36" applyFont="1" applyFill="1" applyBorder="1" applyAlignment="1">
      <alignment horizontal="center" wrapText="1"/>
    </xf>
    <xf numFmtId="0" fontId="28" fillId="0" borderId="32" xfId="36" applyFont="1" applyFill="1" applyBorder="1" applyAlignment="1">
      <alignment horizontal="left"/>
    </xf>
    <xf numFmtId="0" fontId="28" fillId="0" borderId="33" xfId="36" applyFont="1" applyFill="1" applyBorder="1" applyAlignment="1">
      <alignment horizontal="left"/>
    </xf>
    <xf numFmtId="0" fontId="28" fillId="0" borderId="30" xfId="36" applyFont="1" applyFill="1" applyBorder="1" applyAlignment="1">
      <alignment horizontal="left"/>
    </xf>
    <xf numFmtId="0" fontId="28" fillId="0" borderId="31" xfId="36" applyFont="1" applyFill="1" applyBorder="1" applyAlignment="1">
      <alignment horizontal="left"/>
    </xf>
    <xf numFmtId="0" fontId="28" fillId="0" borderId="28" xfId="36" applyFont="1" applyFill="1" applyBorder="1" applyAlignment="1">
      <alignment horizontal="left"/>
    </xf>
    <xf numFmtId="0" fontId="4" fillId="0" borderId="30" xfId="36" applyFont="1" applyFill="1" applyBorder="1" applyAlignment="1">
      <alignment horizontal="left" vertical="center"/>
    </xf>
    <xf numFmtId="0" fontId="4" fillId="0" borderId="31" xfId="36" applyFont="1" applyFill="1" applyBorder="1" applyAlignment="1">
      <alignment horizontal="left" vertical="center"/>
    </xf>
    <xf numFmtId="0" fontId="4" fillId="0" borderId="28" xfId="36" applyFont="1" applyFill="1" applyBorder="1" applyAlignment="1">
      <alignment horizontal="left" vertical="center"/>
    </xf>
    <xf numFmtId="0" fontId="0" fillId="0" borderId="0" xfId="0" applyAlignment="1">
      <alignment horizontal="center"/>
    </xf>
    <xf numFmtId="0" fontId="0" fillId="0" borderId="0" xfId="0" applyAlignment="1">
      <alignment horizontal="center" wrapText="1"/>
    </xf>
    <xf numFmtId="166" fontId="28" fillId="0" borderId="11" xfId="32" applyNumberFormat="1" applyFont="1" applyFill="1" applyBorder="1" applyAlignment="1">
      <alignment horizontal="left" vertical="center" wrapText="1"/>
    </xf>
    <xf numFmtId="166" fontId="28" fillId="0" borderId="31" xfId="32" applyNumberFormat="1" applyFont="1" applyFill="1" applyBorder="1" applyAlignment="1">
      <alignment horizontal="left" vertical="center" wrapText="1"/>
    </xf>
    <xf numFmtId="166" fontId="28" fillId="0" borderId="34" xfId="32" applyNumberFormat="1" applyFont="1" applyFill="1" applyBorder="1" applyAlignment="1">
      <alignment horizontal="left" vertical="center" wrapText="1"/>
    </xf>
    <xf numFmtId="166" fontId="28" fillId="0" borderId="11" xfId="32" applyNumberFormat="1" applyFont="1" applyFill="1" applyBorder="1" applyAlignment="1">
      <alignment horizontal="center" vertical="center" wrapText="1"/>
    </xf>
    <xf numFmtId="166" fontId="28" fillId="0" borderId="34" xfId="32" applyNumberFormat="1" applyFont="1" applyFill="1" applyBorder="1" applyAlignment="1">
      <alignment horizontal="center" vertical="center" wrapText="1"/>
    </xf>
    <xf numFmtId="166" fontId="28" fillId="0" borderId="45" xfId="32" applyNumberFormat="1" applyFont="1" applyFill="1" applyBorder="1" applyAlignment="1">
      <alignment horizontal="center" vertical="center" wrapText="1"/>
    </xf>
    <xf numFmtId="166" fontId="28" fillId="0" borderId="46" xfId="32" applyNumberFormat="1" applyFont="1" applyFill="1" applyBorder="1" applyAlignment="1">
      <alignment horizontal="center" vertical="center" wrapText="1"/>
    </xf>
    <xf numFmtId="0" fontId="30" fillId="0" borderId="37" xfId="36" applyFont="1" applyFill="1" applyBorder="1" applyAlignment="1">
      <alignment horizontal="center" vertical="center" wrapText="1"/>
    </xf>
    <xf numFmtId="0" fontId="30" fillId="0" borderId="25" xfId="36" applyFont="1" applyFill="1" applyBorder="1" applyAlignment="1">
      <alignment horizontal="center" vertical="center" wrapText="1"/>
    </xf>
    <xf numFmtId="0" fontId="30" fillId="0" borderId="29" xfId="36" applyFont="1" applyFill="1" applyBorder="1" applyAlignment="1">
      <alignment horizontal="center" vertical="center" wrapText="1"/>
    </xf>
    <xf numFmtId="0" fontId="30" fillId="0" borderId="24" xfId="36" applyFont="1" applyFill="1" applyBorder="1" applyAlignment="1">
      <alignment horizontal="center" vertical="center" wrapText="1"/>
    </xf>
    <xf numFmtId="1" fontId="25" fillId="33" borderId="11" xfId="36" applyNumberFormat="1" applyFont="1" applyFill="1" applyBorder="1" applyAlignment="1">
      <alignment horizontal="center" vertical="center" wrapText="1"/>
    </xf>
    <xf numFmtId="1" fontId="25" fillId="33" borderId="28" xfId="36" applyNumberFormat="1" applyFont="1" applyFill="1" applyBorder="1" applyAlignment="1">
      <alignment horizontal="center" vertical="center" wrapText="1"/>
    </xf>
    <xf numFmtId="0" fontId="0" fillId="0" borderId="6" xfId="0" applyBorder="1" applyAlignment="1">
      <alignment horizontal="center"/>
    </xf>
    <xf numFmtId="0" fontId="0" fillId="0" borderId="43" xfId="0" applyFont="1" applyBorder="1" applyAlignment="1">
      <alignment horizontal="center"/>
    </xf>
    <xf numFmtId="0" fontId="0" fillId="0" borderId="43" xfId="0" applyBorder="1" applyAlignment="1">
      <alignment horizontal="center"/>
    </xf>
    <xf numFmtId="0" fontId="0" fillId="0" borderId="0" xfId="0" applyFont="1" applyAlignment="1">
      <alignment horizontal="center"/>
    </xf>
    <xf numFmtId="3" fontId="53" fillId="0" borderId="29" xfId="36" applyNumberFormat="1" applyFont="1" applyFill="1" applyBorder="1" applyAlignment="1">
      <alignment horizontal="center" vertical="center" wrapText="1"/>
    </xf>
    <xf numFmtId="3" fontId="53" fillId="0" borderId="24" xfId="36" applyNumberFormat="1" applyFont="1" applyFill="1" applyBorder="1" applyAlignment="1">
      <alignment horizontal="center" vertical="center" wrapText="1"/>
    </xf>
    <xf numFmtId="3" fontId="30" fillId="0" borderId="40" xfId="32" applyNumberFormat="1" applyFont="1" applyFill="1" applyBorder="1" applyAlignment="1">
      <alignment horizontal="center" vertical="center" wrapText="1"/>
    </xf>
    <xf numFmtId="3" fontId="30" fillId="0" borderId="41" xfId="32" applyNumberFormat="1" applyFont="1" applyFill="1" applyBorder="1" applyAlignment="1">
      <alignment horizontal="center" vertical="center" wrapText="1"/>
    </xf>
    <xf numFmtId="166" fontId="30" fillId="0" borderId="42" xfId="32" applyNumberFormat="1" applyFont="1" applyFill="1" applyBorder="1" applyAlignment="1">
      <alignment horizontal="center" vertical="center" wrapText="1"/>
    </xf>
    <xf numFmtId="166" fontId="30" fillId="0" borderId="15" xfId="32" applyNumberFormat="1" applyFont="1" applyFill="1" applyBorder="1" applyAlignment="1">
      <alignment horizontal="center" vertical="center" wrapText="1"/>
    </xf>
    <xf numFmtId="166" fontId="28" fillId="0" borderId="35" xfId="32" applyNumberFormat="1" applyFont="1" applyFill="1" applyBorder="1" applyAlignment="1">
      <alignment horizontal="center" vertical="center" wrapText="1"/>
    </xf>
    <xf numFmtId="166" fontId="28" fillId="0" borderId="36" xfId="32" applyNumberFormat="1" applyFont="1" applyFill="1" applyBorder="1" applyAlignment="1">
      <alignment horizontal="center" vertical="center" wrapText="1"/>
    </xf>
    <xf numFmtId="1" fontId="9" fillId="33" borderId="11" xfId="36" applyNumberFormat="1" applyFont="1" applyFill="1" applyBorder="1" applyAlignment="1">
      <alignment horizontal="center" vertical="center" wrapText="1"/>
    </xf>
    <xf numFmtId="1" fontId="9" fillId="33" borderId="28" xfId="36" applyNumberFormat="1" applyFont="1" applyFill="1" applyBorder="1" applyAlignment="1">
      <alignment horizontal="center" vertical="center" wrapText="1"/>
    </xf>
    <xf numFmtId="1" fontId="6" fillId="33" borderId="11" xfId="36" applyNumberFormat="1" applyFont="1" applyFill="1" applyBorder="1" applyAlignment="1">
      <alignment horizontal="center" vertical="center" wrapText="1"/>
    </xf>
    <xf numFmtId="1" fontId="6" fillId="33" borderId="28" xfId="36" applyNumberFormat="1" applyFont="1" applyFill="1" applyBorder="1" applyAlignment="1">
      <alignment horizontal="center" vertical="center" wrapText="1"/>
    </xf>
    <xf numFmtId="0" fontId="18" fillId="0" borderId="0" xfId="0" applyFont="1" applyAlignment="1">
      <alignment horizontal="center" vertical="center"/>
    </xf>
    <xf numFmtId="166" fontId="4" fillId="0" borderId="35" xfId="32" applyNumberFormat="1" applyFont="1" applyFill="1" applyBorder="1" applyAlignment="1">
      <alignment horizontal="center" vertical="center" wrapText="1"/>
    </xf>
    <xf numFmtId="166" fontId="4" fillId="0" borderId="36" xfId="32" applyNumberFormat="1" applyFont="1" applyFill="1" applyBorder="1" applyAlignment="1">
      <alignment horizontal="center" vertical="center" wrapText="1"/>
    </xf>
    <xf numFmtId="0" fontId="4" fillId="0" borderId="32" xfId="36" applyFont="1" applyFill="1" applyBorder="1" applyAlignment="1">
      <alignment horizontal="left"/>
    </xf>
    <xf numFmtId="0" fontId="4" fillId="0" borderId="33" xfId="36" applyFont="1" applyFill="1" applyBorder="1" applyAlignment="1">
      <alignment horizontal="left"/>
    </xf>
    <xf numFmtId="166" fontId="4" fillId="0" borderId="11" xfId="32" applyNumberFormat="1" applyFont="1" applyFill="1" applyBorder="1" applyAlignment="1">
      <alignment horizontal="left" vertical="center" wrapText="1"/>
    </xf>
    <xf numFmtId="166" fontId="4" fillId="0" borderId="31" xfId="32" applyNumberFormat="1" applyFont="1" applyFill="1" applyBorder="1" applyAlignment="1">
      <alignment horizontal="left" vertical="center" wrapText="1"/>
    </xf>
    <xf numFmtId="166" fontId="4" fillId="0" borderId="34" xfId="32" applyNumberFormat="1" applyFont="1" applyFill="1" applyBorder="1" applyAlignment="1">
      <alignment horizontal="left" vertical="center" wrapText="1"/>
    </xf>
    <xf numFmtId="166" fontId="4" fillId="0" borderId="11" xfId="32" applyNumberFormat="1" applyFont="1" applyFill="1" applyBorder="1" applyAlignment="1">
      <alignment horizontal="center" vertical="center" wrapText="1"/>
    </xf>
    <xf numFmtId="166" fontId="4" fillId="0" borderId="34" xfId="32" applyNumberFormat="1" applyFont="1" applyFill="1" applyBorder="1" applyAlignment="1">
      <alignment horizontal="center" vertical="center" wrapText="1"/>
    </xf>
    <xf numFmtId="1" fontId="7" fillId="33" borderId="11" xfId="36" applyNumberFormat="1" applyFont="1" applyFill="1" applyBorder="1" applyAlignment="1">
      <alignment horizontal="center" vertical="center" wrapText="1"/>
    </xf>
    <xf numFmtId="1" fontId="7" fillId="33" borderId="28" xfId="36" applyNumberFormat="1" applyFont="1" applyFill="1" applyBorder="1" applyAlignment="1">
      <alignment horizontal="center" vertical="center" wrapText="1"/>
    </xf>
    <xf numFmtId="1" fontId="32" fillId="33" borderId="11" xfId="36" applyNumberFormat="1" applyFont="1" applyFill="1" applyBorder="1" applyAlignment="1">
      <alignment horizontal="center" vertical="center" wrapText="1"/>
    </xf>
    <xf numFmtId="1" fontId="32" fillId="33" borderId="28" xfId="36" applyNumberFormat="1" applyFont="1" applyFill="1" applyBorder="1" applyAlignment="1">
      <alignment horizontal="center" vertical="center" wrapText="1"/>
    </xf>
    <xf numFmtId="0" fontId="9" fillId="0" borderId="0" xfId="36" applyFont="1" applyFill="1" applyBorder="1" applyAlignment="1">
      <alignment horizontal="center" vertical="center"/>
    </xf>
    <xf numFmtId="166" fontId="4" fillId="0" borderId="45" xfId="32" applyNumberFormat="1" applyFont="1" applyFill="1" applyBorder="1" applyAlignment="1">
      <alignment horizontal="center" vertical="center" wrapText="1"/>
    </xf>
    <xf numFmtId="166" fontId="4" fillId="0" borderId="46" xfId="32" applyNumberFormat="1" applyFont="1" applyFill="1" applyBorder="1" applyAlignment="1">
      <alignment horizontal="center" vertical="center" wrapText="1"/>
    </xf>
    <xf numFmtId="1" fontId="6" fillId="33" borderId="45" xfId="36" applyNumberFormat="1" applyFont="1" applyFill="1" applyBorder="1" applyAlignment="1">
      <alignment horizontal="center" vertical="center" wrapText="1"/>
    </xf>
    <xf numFmtId="1" fontId="6" fillId="33" borderId="47" xfId="36" applyNumberFormat="1" applyFont="1" applyFill="1" applyBorder="1" applyAlignment="1">
      <alignment horizontal="center" vertical="center" wrapText="1"/>
    </xf>
    <xf numFmtId="0" fontId="0" fillId="0" borderId="6" xfId="0" applyFill="1" applyBorder="1" applyAlignment="1">
      <alignment horizontal="center"/>
    </xf>
    <xf numFmtId="0" fontId="18" fillId="0" borderId="0" xfId="0" applyFont="1" applyAlignment="1">
      <alignment horizontal="center"/>
    </xf>
    <xf numFmtId="3" fontId="5" fillId="0" borderId="29" xfId="36" applyNumberFormat="1" applyFont="1" applyFill="1" applyBorder="1" applyAlignment="1">
      <alignment horizontal="center" vertical="center" wrapText="1"/>
    </xf>
    <xf numFmtId="3" fontId="5" fillId="0" borderId="24" xfId="36" applyNumberFormat="1" applyFont="1" applyFill="1" applyBorder="1" applyAlignment="1">
      <alignment horizontal="center" vertical="center" wrapText="1"/>
    </xf>
    <xf numFmtId="3" fontId="5" fillId="0" borderId="29" xfId="32" applyNumberFormat="1" applyFont="1" applyFill="1" applyBorder="1" applyAlignment="1">
      <alignment horizontal="center" vertical="center" wrapText="1"/>
    </xf>
    <xf numFmtId="3" fontId="5" fillId="0" borderId="24" xfId="32" applyNumberFormat="1" applyFont="1" applyFill="1" applyBorder="1" applyAlignment="1">
      <alignment horizontal="center" vertical="center" wrapText="1"/>
    </xf>
    <xf numFmtId="166" fontId="5" fillId="0" borderId="44" xfId="32" applyNumberFormat="1" applyFont="1" applyFill="1" applyBorder="1" applyAlignment="1">
      <alignment horizontal="center" vertical="center" wrapText="1"/>
    </xf>
    <xf numFmtId="166" fontId="5" fillId="0" borderId="26" xfId="32" applyNumberFormat="1" applyFont="1" applyFill="1" applyBorder="1" applyAlignment="1">
      <alignment horizontal="center" vertical="center" wrapText="1"/>
    </xf>
    <xf numFmtId="0" fontId="5" fillId="0" borderId="37" xfId="36" applyFont="1" applyFill="1" applyBorder="1" applyAlignment="1">
      <alignment horizontal="center" vertical="center" wrapText="1"/>
    </xf>
    <xf numFmtId="0" fontId="5" fillId="0" borderId="25" xfId="36" applyFont="1" applyFill="1" applyBorder="1" applyAlignment="1">
      <alignment horizontal="center" vertical="center" wrapText="1"/>
    </xf>
    <xf numFmtId="0" fontId="5" fillId="0" borderId="29" xfId="36" applyFont="1" applyFill="1" applyBorder="1" applyAlignment="1">
      <alignment horizontal="center" vertical="center" wrapText="1"/>
    </xf>
    <xf numFmtId="0" fontId="5" fillId="0" borderId="24" xfId="36" applyFont="1" applyFill="1" applyBorder="1" applyAlignment="1">
      <alignment horizontal="center" vertical="center" wrapText="1"/>
    </xf>
    <xf numFmtId="166" fontId="5" fillId="0" borderId="38" xfId="32" applyNumberFormat="1" applyFont="1" applyFill="1" applyBorder="1" applyAlignment="1">
      <alignment horizontal="center" vertical="center" wrapText="1"/>
    </xf>
    <xf numFmtId="166" fontId="5" fillId="0" borderId="39" xfId="32" applyNumberFormat="1" applyFont="1" applyFill="1" applyBorder="1" applyAlignment="1">
      <alignment horizontal="center" vertical="center" wrapText="1"/>
    </xf>
    <xf numFmtId="0" fontId="0" fillId="0" borderId="0" xfId="0" applyBorder="1" applyAlignment="1">
      <alignment horizontal="center"/>
    </xf>
    <xf numFmtId="0" fontId="2" fillId="0" borderId="0" xfId="50" applyAlignment="1">
      <alignment horizontal="center" vertical="center"/>
    </xf>
    <xf numFmtId="0" fontId="2" fillId="0" borderId="0" xfId="50" applyAlignment="1">
      <alignment horizontal="center" vertical="center" wrapText="1"/>
    </xf>
    <xf numFmtId="1" fontId="6" fillId="43" borderId="60" xfId="36" applyNumberFormat="1" applyFont="1" applyFill="1" applyBorder="1" applyAlignment="1">
      <alignment horizontal="center" vertical="center" wrapText="1"/>
    </xf>
    <xf numFmtId="1" fontId="6" fillId="43" borderId="67" xfId="36" applyNumberFormat="1" applyFont="1" applyFill="1" applyBorder="1" applyAlignment="1">
      <alignment horizontal="center" vertical="center" wrapText="1"/>
    </xf>
    <xf numFmtId="0" fontId="2" fillId="0" borderId="6" xfId="50" applyBorder="1" applyAlignment="1">
      <alignment horizontal="center"/>
    </xf>
    <xf numFmtId="0" fontId="2" fillId="0" borderId="43" xfId="50" applyBorder="1" applyAlignment="1">
      <alignment horizontal="center"/>
    </xf>
    <xf numFmtId="0" fontId="2" fillId="0" borderId="0" xfId="50" applyAlignment="1">
      <alignment horizontal="center"/>
    </xf>
    <xf numFmtId="0" fontId="4" fillId="0" borderId="30" xfId="36" applyFont="1" applyBorder="1" applyAlignment="1">
      <alignment horizontal="left" vertical="center"/>
    </xf>
    <xf numFmtId="0" fontId="4" fillId="0" borderId="43" xfId="36" applyFont="1" applyBorder="1" applyAlignment="1">
      <alignment horizontal="left" vertical="center"/>
    </xf>
    <xf numFmtId="166" fontId="4" fillId="0" borderId="65" xfId="51" applyNumberFormat="1" applyFont="1" applyFill="1" applyBorder="1" applyAlignment="1">
      <alignment horizontal="left" vertical="center" wrapText="1"/>
    </xf>
    <xf numFmtId="166" fontId="4" fillId="0" borderId="24" xfId="51" applyNumberFormat="1" applyFont="1" applyFill="1" applyBorder="1" applyAlignment="1">
      <alignment horizontal="left" vertical="center" wrapText="1"/>
    </xf>
    <xf numFmtId="166" fontId="4" fillId="0" borderId="26" xfId="51" applyNumberFormat="1" applyFont="1" applyFill="1" applyBorder="1" applyAlignment="1">
      <alignment horizontal="left" vertical="center" wrapText="1"/>
    </xf>
    <xf numFmtId="166" fontId="4" fillId="0" borderId="5" xfId="51" applyNumberFormat="1" applyFont="1" applyFill="1" applyBorder="1" applyAlignment="1">
      <alignment horizontal="center" vertical="center" wrapText="1"/>
    </xf>
    <xf numFmtId="166" fontId="4" fillId="0" borderId="19" xfId="51" applyNumberFormat="1" applyFont="1" applyFill="1" applyBorder="1" applyAlignment="1">
      <alignment horizontal="center" vertical="center" wrapText="1"/>
    </xf>
    <xf numFmtId="166" fontId="4" fillId="0" borderId="45" xfId="51" applyNumberFormat="1" applyFont="1" applyFill="1" applyBorder="1" applyAlignment="1">
      <alignment horizontal="center" vertical="center" wrapText="1"/>
    </xf>
    <xf numFmtId="166" fontId="4" fillId="0" borderId="46" xfId="51" applyNumberFormat="1" applyFont="1" applyFill="1" applyBorder="1" applyAlignment="1">
      <alignment horizontal="center" vertical="center" wrapText="1"/>
    </xf>
    <xf numFmtId="0" fontId="61" fillId="0" borderId="37" xfId="36" applyFont="1" applyBorder="1" applyAlignment="1">
      <alignment horizontal="center" vertical="center" wrapText="1"/>
    </xf>
    <xf numFmtId="0" fontId="61" fillId="0" borderId="66" xfId="36" applyFont="1" applyBorder="1" applyAlignment="1">
      <alignment horizontal="center" vertical="center" wrapText="1"/>
    </xf>
    <xf numFmtId="0" fontId="61" fillId="0" borderId="12" xfId="36" applyFont="1" applyBorder="1" applyAlignment="1">
      <alignment horizontal="center" vertical="center" wrapText="1"/>
    </xf>
    <xf numFmtId="0" fontId="61" fillId="0" borderId="9" xfId="36" applyFont="1" applyBorder="1" applyAlignment="1">
      <alignment horizontal="center" vertical="center" wrapText="1"/>
    </xf>
    <xf numFmtId="166" fontId="61" fillId="0" borderId="12" xfId="51" applyNumberFormat="1" applyFont="1" applyFill="1" applyBorder="1" applyAlignment="1">
      <alignment horizontal="center" vertical="center" wrapText="1"/>
    </xf>
    <xf numFmtId="3" fontId="61" fillId="0" borderId="12" xfId="36" applyNumberFormat="1" applyFont="1" applyBorder="1" applyAlignment="1">
      <alignment horizontal="center" vertical="center" wrapText="1"/>
    </xf>
    <xf numFmtId="3" fontId="61" fillId="0" borderId="9" xfId="36" applyNumberFormat="1" applyFont="1" applyBorder="1" applyAlignment="1">
      <alignment horizontal="center" vertical="center" wrapText="1"/>
    </xf>
    <xf numFmtId="3" fontId="61" fillId="0" borderId="38" xfId="51" applyNumberFormat="1" applyFont="1" applyFill="1" applyBorder="1" applyAlignment="1">
      <alignment horizontal="center" vertical="center" wrapText="1"/>
    </xf>
    <xf numFmtId="3" fontId="61" fillId="0" borderId="35" xfId="51" applyNumberFormat="1" applyFont="1" applyFill="1" applyBorder="1" applyAlignment="1">
      <alignment horizontal="center" vertical="center" wrapText="1"/>
    </xf>
    <xf numFmtId="166" fontId="61" fillId="0" borderId="42" xfId="51" applyNumberFormat="1" applyFont="1" applyFill="1" applyBorder="1" applyAlignment="1">
      <alignment horizontal="center" vertical="center"/>
    </xf>
    <xf numFmtId="166" fontId="61" fillId="0" borderId="15" xfId="51" applyNumberFormat="1" applyFont="1" applyFill="1" applyBorder="1" applyAlignment="1">
      <alignment horizontal="center" vertical="center"/>
    </xf>
    <xf numFmtId="0" fontId="4" fillId="0" borderId="63" xfId="36" applyFont="1" applyBorder="1" applyAlignment="1">
      <alignment horizontal="left"/>
    </xf>
    <xf numFmtId="0" fontId="4" fillId="0" borderId="43" xfId="36" applyFont="1" applyBorder="1" applyAlignment="1">
      <alignment horizontal="left"/>
    </xf>
    <xf numFmtId="0" fontId="25" fillId="0" borderId="0" xfId="36" applyFont="1" applyAlignment="1">
      <alignment horizontal="center" vertical="center"/>
    </xf>
    <xf numFmtId="0" fontId="6" fillId="0" borderId="0" xfId="36" applyFont="1" applyAlignment="1">
      <alignment horizontal="center" wrapText="1"/>
    </xf>
    <xf numFmtId="0" fontId="6" fillId="0" borderId="0" xfId="36" applyFont="1" applyAlignment="1">
      <alignment horizontal="center"/>
    </xf>
    <xf numFmtId="0" fontId="4" fillId="0" borderId="61" xfId="36" applyFont="1" applyBorder="1" applyAlignment="1">
      <alignment horizontal="left"/>
    </xf>
    <xf numFmtId="0" fontId="4" fillId="0" borderId="12" xfId="36" applyFont="1" applyBorder="1" applyAlignment="1">
      <alignment horizontal="left"/>
    </xf>
    <xf numFmtId="0" fontId="4" fillId="0" borderId="38" xfId="36" applyFont="1" applyBorder="1" applyAlignment="1">
      <alignment horizontal="left"/>
    </xf>
    <xf numFmtId="0" fontId="4" fillId="0" borderId="17" xfId="36" applyFont="1" applyBorder="1" applyAlignment="1">
      <alignment horizontal="left"/>
    </xf>
    <xf numFmtId="0" fontId="4" fillId="0" borderId="18" xfId="36" applyFont="1" applyBorder="1" applyAlignment="1">
      <alignment horizontal="left"/>
    </xf>
    <xf numFmtId="0" fontId="2" fillId="0" borderId="0" xfId="54" applyAlignment="1">
      <alignment horizontal="center"/>
    </xf>
    <xf numFmtId="0" fontId="2" fillId="0" borderId="0" xfId="54" applyAlignment="1">
      <alignment horizontal="center" vertical="center"/>
    </xf>
    <xf numFmtId="0" fontId="2" fillId="0" borderId="0" xfId="54" applyAlignment="1">
      <alignment horizontal="center" vertical="center" wrapText="1"/>
    </xf>
    <xf numFmtId="0" fontId="2" fillId="0" borderId="6" xfId="54" applyBorder="1" applyAlignment="1">
      <alignment horizontal="center"/>
    </xf>
    <xf numFmtId="0" fontId="2" fillId="0" borderId="43" xfId="54" applyBorder="1" applyAlignment="1">
      <alignment horizontal="center"/>
    </xf>
    <xf numFmtId="166" fontId="61" fillId="0" borderId="42" xfId="51" applyNumberFormat="1" applyFont="1" applyFill="1" applyBorder="1" applyAlignment="1">
      <alignment horizontal="center" vertical="center" wrapText="1"/>
    </xf>
    <xf numFmtId="166" fontId="61" fillId="0" borderId="15" xfId="51" applyNumberFormat="1" applyFont="1" applyFill="1" applyBorder="1" applyAlignment="1">
      <alignment horizontal="center" vertical="center" wrapText="1"/>
    </xf>
    <xf numFmtId="0" fontId="2" fillId="0" borderId="0" xfId="55" applyAlignment="1">
      <alignment horizontal="center"/>
    </xf>
    <xf numFmtId="0" fontId="2" fillId="0" borderId="0" xfId="55" applyAlignment="1">
      <alignment horizontal="center" vertical="center"/>
    </xf>
    <xf numFmtId="0" fontId="2" fillId="0" borderId="0" xfId="55" applyAlignment="1">
      <alignment horizontal="center" vertical="center" wrapText="1"/>
    </xf>
    <xf numFmtId="0" fontId="2" fillId="0" borderId="6" xfId="55" applyBorder="1" applyAlignment="1">
      <alignment horizontal="center"/>
    </xf>
    <xf numFmtId="0" fontId="2" fillId="0" borderId="43" xfId="55" applyBorder="1" applyAlignment="1">
      <alignment horizontal="center"/>
    </xf>
    <xf numFmtId="166" fontId="4" fillId="0" borderId="35" xfId="51" applyNumberFormat="1" applyFont="1" applyFill="1" applyBorder="1" applyAlignment="1">
      <alignment horizontal="center" vertical="center" wrapText="1"/>
    </xf>
    <xf numFmtId="166" fontId="4" fillId="0" borderId="36" xfId="51" applyNumberFormat="1" applyFont="1" applyFill="1" applyBorder="1" applyAlignment="1">
      <alignment horizontal="center" vertical="center" wrapText="1"/>
    </xf>
    <xf numFmtId="0" fontId="2" fillId="0" borderId="0" xfId="56" applyAlignment="1">
      <alignment horizontal="center"/>
    </xf>
    <xf numFmtId="0" fontId="2" fillId="0" borderId="0" xfId="56" applyAlignment="1">
      <alignment horizontal="center" vertical="center"/>
    </xf>
    <xf numFmtId="0" fontId="2" fillId="0" borderId="0" xfId="56" applyAlignment="1">
      <alignment horizontal="center" vertical="center" wrapText="1"/>
    </xf>
    <xf numFmtId="1" fontId="6" fillId="43" borderId="12" xfId="36" applyNumberFormat="1" applyFont="1" applyFill="1" applyBorder="1" applyAlignment="1">
      <alignment horizontal="center" vertical="center" wrapText="1"/>
    </xf>
    <xf numFmtId="0" fontId="2" fillId="0" borderId="6" xfId="56" applyBorder="1" applyAlignment="1">
      <alignment horizontal="center"/>
    </xf>
    <xf numFmtId="0" fontId="2" fillId="0" borderId="43" xfId="56" applyBorder="1" applyAlignment="1">
      <alignment horizontal="center"/>
    </xf>
    <xf numFmtId="0" fontId="61" fillId="0" borderId="23" xfId="36" applyFont="1" applyBorder="1" applyAlignment="1">
      <alignment horizontal="center" vertical="center" wrapText="1"/>
    </xf>
    <xf numFmtId="0" fontId="61" fillId="0" borderId="18" xfId="36" applyFont="1" applyBorder="1" applyAlignment="1">
      <alignment horizontal="center" vertical="center" wrapText="1"/>
    </xf>
    <xf numFmtId="3" fontId="61" fillId="0" borderId="18" xfId="36" applyNumberFormat="1" applyFont="1" applyBorder="1" applyAlignment="1">
      <alignment horizontal="center" vertical="center" wrapText="1"/>
    </xf>
    <xf numFmtId="3" fontId="61" fillId="0" borderId="45" xfId="51" applyNumberFormat="1" applyFont="1" applyFill="1" applyBorder="1" applyAlignment="1">
      <alignment horizontal="center" vertical="center" wrapText="1"/>
    </xf>
    <xf numFmtId="166" fontId="61" fillId="0" borderId="74" xfId="51" applyNumberFormat="1" applyFont="1" applyFill="1" applyBorder="1" applyAlignment="1">
      <alignment horizontal="center" vertical="center" wrapText="1"/>
    </xf>
    <xf numFmtId="0" fontId="25" fillId="0" borderId="0" xfId="36" applyFont="1" applyAlignment="1">
      <alignment horizontal="center" vertical="top"/>
    </xf>
    <xf numFmtId="0" fontId="4" fillId="0" borderId="17" xfId="36" applyFont="1" applyBorder="1" applyAlignment="1">
      <alignment horizontal="left" vertical="center"/>
    </xf>
    <xf numFmtId="0" fontId="4" fillId="0" borderId="18" xfId="36" applyFont="1" applyBorder="1" applyAlignment="1">
      <alignment horizontal="left" vertical="center"/>
    </xf>
    <xf numFmtId="1" fontId="6" fillId="43" borderId="38" xfId="36" applyNumberFormat="1" applyFont="1" applyFill="1" applyBorder="1" applyAlignment="1">
      <alignment horizontal="center" vertical="center" wrapText="1"/>
    </xf>
    <xf numFmtId="1" fontId="6" fillId="43" borderId="39" xfId="36" applyNumberFormat="1" applyFont="1" applyFill="1" applyBorder="1" applyAlignment="1">
      <alignment horizontal="center" vertical="center" wrapText="1"/>
    </xf>
    <xf numFmtId="0" fontId="4" fillId="0" borderId="63" xfId="36" applyFont="1" applyBorder="1" applyAlignment="1">
      <alignment horizontal="left" vertical="center"/>
    </xf>
    <xf numFmtId="0" fontId="61" fillId="0" borderId="25" xfId="36" applyFont="1" applyBorder="1" applyAlignment="1">
      <alignment horizontal="center" vertical="center" wrapText="1"/>
    </xf>
    <xf numFmtId="0" fontId="61" fillId="0" borderId="8" xfId="36" applyFont="1" applyBorder="1" applyAlignment="1">
      <alignment horizontal="center" vertical="center" wrapText="1"/>
    </xf>
    <xf numFmtId="0" fontId="61" fillId="0" borderId="24" xfId="36" applyFont="1" applyBorder="1" applyAlignment="1">
      <alignment horizontal="center" vertical="center" wrapText="1"/>
    </xf>
    <xf numFmtId="166" fontId="61" fillId="0" borderId="24" xfId="51" applyNumberFormat="1" applyFont="1" applyFill="1" applyBorder="1" applyAlignment="1">
      <alignment horizontal="center" vertical="center" wrapText="1"/>
    </xf>
    <xf numFmtId="3" fontId="61" fillId="0" borderId="24" xfId="36" applyNumberFormat="1" applyFont="1" applyBorder="1" applyAlignment="1">
      <alignment horizontal="center" vertical="center" wrapText="1"/>
    </xf>
    <xf numFmtId="3" fontId="61" fillId="0" borderId="24" xfId="51" applyNumberFormat="1" applyFont="1" applyFill="1" applyBorder="1" applyAlignment="1">
      <alignment horizontal="center" vertical="center" wrapText="1"/>
    </xf>
    <xf numFmtId="3" fontId="61" fillId="0" borderId="9" xfId="51" applyNumberFormat="1" applyFont="1" applyFill="1" applyBorder="1" applyAlignment="1">
      <alignment horizontal="center" vertical="center" wrapText="1"/>
    </xf>
    <xf numFmtId="166" fontId="61" fillId="0" borderId="26" xfId="51" applyNumberFormat="1" applyFont="1" applyFill="1" applyBorder="1" applyAlignment="1">
      <alignment horizontal="center" vertical="center" wrapText="1"/>
    </xf>
    <xf numFmtId="166" fontId="61" fillId="0" borderId="27" xfId="51" applyNumberFormat="1" applyFont="1" applyFill="1" applyBorder="1" applyAlignment="1">
      <alignment horizontal="center" vertical="center" wrapText="1"/>
    </xf>
    <xf numFmtId="0" fontId="18" fillId="34" borderId="0" xfId="0" applyFont="1" applyFill="1" applyAlignment="1">
      <alignment horizontal="center" wrapText="1"/>
    </xf>
    <xf numFmtId="0" fontId="18" fillId="34" borderId="0" xfId="0" applyFont="1" applyFill="1" applyAlignment="1">
      <alignment horizontal="center"/>
    </xf>
    <xf numFmtId="0" fontId="18" fillId="36" borderId="60" xfId="0" applyFont="1" applyFill="1" applyBorder="1" applyAlignment="1">
      <alignment horizontal="center"/>
    </xf>
    <xf numFmtId="0" fontId="18" fillId="36" borderId="0" xfId="0" applyFont="1" applyFill="1" applyBorder="1" applyAlignment="1">
      <alignment horizontal="center"/>
    </xf>
    <xf numFmtId="0" fontId="0" fillId="0" borderId="18" xfId="0" applyBorder="1" applyAlignment="1">
      <alignment horizontal="left" vertical="center" wrapText="1"/>
    </xf>
    <xf numFmtId="0" fontId="0" fillId="0" borderId="24" xfId="0" applyBorder="1" applyAlignment="1">
      <alignment horizontal="left" vertical="center" wrapText="1"/>
    </xf>
    <xf numFmtId="5" fontId="0" fillId="35" borderId="18" xfId="48" applyNumberFormat="1" applyFont="1" applyFill="1" applyBorder="1" applyAlignment="1">
      <alignment horizontal="center" vertical="center" wrapText="1"/>
    </xf>
    <xf numFmtId="5" fontId="0" fillId="35" borderId="24" xfId="48" applyNumberFormat="1" applyFont="1" applyFill="1" applyBorder="1" applyAlignment="1">
      <alignment horizontal="center" vertical="center" wrapText="1"/>
    </xf>
    <xf numFmtId="42" fontId="0" fillId="42" borderId="18" xfId="48" applyNumberFormat="1" applyFont="1" applyFill="1" applyBorder="1" applyAlignment="1">
      <alignment horizontal="center" vertical="center" wrapText="1"/>
    </xf>
    <xf numFmtId="42" fontId="0" fillId="42" borderId="24" xfId="48" applyNumberFormat="1" applyFont="1" applyFill="1" applyBorder="1" applyAlignment="1">
      <alignment horizontal="center" vertical="center" wrapText="1"/>
    </xf>
    <xf numFmtId="0" fontId="18" fillId="0" borderId="6" xfId="0" applyFont="1" applyFill="1" applyBorder="1" applyAlignment="1">
      <alignment horizontal="center"/>
    </xf>
    <xf numFmtId="0" fontId="8" fillId="0" borderId="11" xfId="0" applyFont="1" applyBorder="1" applyAlignment="1">
      <alignment horizontal="center" vertical="center"/>
    </xf>
    <xf numFmtId="0" fontId="8" fillId="0" borderId="31" xfId="0" applyFont="1" applyBorder="1" applyAlignment="1">
      <alignment horizontal="center" vertical="center"/>
    </xf>
    <xf numFmtId="0" fontId="8" fillId="0" borderId="28" xfId="0" applyFont="1" applyBorder="1" applyAlignment="1">
      <alignment horizontal="center" vertical="center"/>
    </xf>
    <xf numFmtId="0" fontId="9" fillId="0" borderId="48" xfId="0" applyFont="1" applyBorder="1" applyAlignment="1">
      <alignment horizontal="center"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cellXfs>
  <cellStyles count="57">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elda de comprobación" xfId="20" builtinId="23" customBuiltin="1"/>
    <cellStyle name="Celda vinculada" xfId="21" builtinId="24" customBuiltin="1"/>
    <cellStyle name="Encabezado 4" xfId="22" builtinId="19" customBuiltin="1"/>
    <cellStyle name="Énfasis1" xfId="23" builtinId="29" customBuiltin="1"/>
    <cellStyle name="Énfasis2" xfId="24" builtinId="33" customBuiltin="1"/>
    <cellStyle name="Énfasis3" xfId="25" builtinId="37" customBuiltin="1"/>
    <cellStyle name="Énfasis4" xfId="26" builtinId="41" customBuiltin="1"/>
    <cellStyle name="Énfasis5" xfId="27" builtinId="45" customBuiltin="1"/>
    <cellStyle name="Énfasis6" xfId="28" builtinId="49" customBuiltin="1"/>
    <cellStyle name="Entrada" xfId="29" builtinId="20" customBuiltin="1"/>
    <cellStyle name="Incorrecto" xfId="30" builtinId="27" customBuiltin="1"/>
    <cellStyle name="Millares" xfId="48" builtinId="3"/>
    <cellStyle name="Millares [0]" xfId="31" builtinId="6"/>
    <cellStyle name="Millares 10" xfId="32" xr:uid="{00000000-0005-0000-0000-00001F000000}"/>
    <cellStyle name="Millares 10 2" xfId="51" xr:uid="{C2434955-452A-474A-B2C9-12060D1479BB}"/>
    <cellStyle name="Millares 2 2 2" xfId="33" xr:uid="{00000000-0005-0000-0000-000020000000}"/>
    <cellStyle name="Millares 2 2 2 2" xfId="52" xr:uid="{CDB60C61-31C6-4849-834D-200ABF7C1B23}"/>
    <cellStyle name="Moneda [0]" xfId="49" builtinId="7"/>
    <cellStyle name="Neutral" xfId="34" builtinId="28" customBuiltin="1"/>
    <cellStyle name="Normal" xfId="0" builtinId="0" customBuiltin="1"/>
    <cellStyle name="Normal 10 2" xfId="35" xr:uid="{00000000-0005-0000-0000-000023000000}"/>
    <cellStyle name="Normal 14" xfId="36" xr:uid="{00000000-0005-0000-0000-000024000000}"/>
    <cellStyle name="Normal 2" xfId="47" xr:uid="{C8CD74EA-21E1-4B66-8E3D-6046125D7426}"/>
    <cellStyle name="Normal 2 2" xfId="53" xr:uid="{701B7EDC-A9AC-4307-87EB-C650B250563F}"/>
    <cellStyle name="Normal 2 3" xfId="54" xr:uid="{0D29E4F4-C63A-4898-88EF-5066CAEF273C}"/>
    <cellStyle name="Normal 3" xfId="37" xr:uid="{00000000-0005-0000-0000-000025000000}"/>
    <cellStyle name="Normal 4" xfId="50" xr:uid="{DB4A4A74-5DBA-4724-92F1-DC51F16D5227}"/>
    <cellStyle name="Normal 4 2" xfId="55" xr:uid="{A15A2253-D1EC-4656-96E0-0350C2848DDC}"/>
    <cellStyle name="Normal 5" xfId="56" xr:uid="{07DDF353-4B9C-4F0F-BAC2-52CC85AD321D}"/>
    <cellStyle name="Normal 5 2 2" xfId="38" xr:uid="{00000000-0005-0000-0000-000026000000}"/>
    <cellStyle name="Notas" xfId="39" builtinId="10" customBuiltin="1"/>
    <cellStyle name="Salida" xfId="40" builtinId="21" customBuiltin="1"/>
    <cellStyle name="Texto de advertencia" xfId="41" builtinId="11" customBuiltin="1"/>
    <cellStyle name="Texto explicativo" xfId="42" builtinId="53" customBuiltin="1"/>
    <cellStyle name="Título" xfId="43" builtinId="15" customBuiltin="1"/>
    <cellStyle name="Título 2" xfId="44" builtinId="17" customBuiltin="1"/>
    <cellStyle name="Título 3" xfId="45" builtinId="18" customBuiltin="1"/>
    <cellStyle name="Total" xfId="46"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530678</xdr:colOff>
      <xdr:row>1</xdr:row>
      <xdr:rowOff>122465</xdr:rowOff>
    </xdr:from>
    <xdr:to>
      <xdr:col>0</xdr:col>
      <xdr:colOff>1587954</xdr:colOff>
      <xdr:row>4</xdr:row>
      <xdr:rowOff>88448</xdr:rowOff>
    </xdr:to>
    <xdr:pic>
      <xdr:nvPicPr>
        <xdr:cNvPr id="2" name="382 Imagen">
          <a:extLst>
            <a:ext uri="{FF2B5EF4-FFF2-40B4-BE49-F238E27FC236}">
              <a16:creationId xmlns:a16="http://schemas.microsoft.com/office/drawing/2014/main" id="{6683EE16-E41A-423D-BCCD-5E7D16A69A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0678" y="122465"/>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511969</xdr:colOff>
      <xdr:row>1</xdr:row>
      <xdr:rowOff>107156</xdr:rowOff>
    </xdr:from>
    <xdr:to>
      <xdr:col>0</xdr:col>
      <xdr:colOff>1569245</xdr:colOff>
      <xdr:row>4</xdr:row>
      <xdr:rowOff>83344</xdr:rowOff>
    </xdr:to>
    <xdr:pic>
      <xdr:nvPicPr>
        <xdr:cNvPr id="2" name="382 Imagen">
          <a:extLst>
            <a:ext uri="{FF2B5EF4-FFF2-40B4-BE49-F238E27FC236}">
              <a16:creationId xmlns:a16="http://schemas.microsoft.com/office/drawing/2014/main" id="{6CE393CD-CE2B-48DE-AC40-A88061DB9C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1969" y="107156"/>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464344</xdr:colOff>
      <xdr:row>1</xdr:row>
      <xdr:rowOff>130968</xdr:rowOff>
    </xdr:from>
    <xdr:to>
      <xdr:col>0</xdr:col>
      <xdr:colOff>1521620</xdr:colOff>
      <xdr:row>4</xdr:row>
      <xdr:rowOff>107156</xdr:rowOff>
    </xdr:to>
    <xdr:pic>
      <xdr:nvPicPr>
        <xdr:cNvPr id="2" name="382 Imagen">
          <a:extLst>
            <a:ext uri="{FF2B5EF4-FFF2-40B4-BE49-F238E27FC236}">
              <a16:creationId xmlns:a16="http://schemas.microsoft.com/office/drawing/2014/main" id="{D14B4439-7113-464E-BE29-77C6E3ADEA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344" y="130968"/>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500063</xdr:colOff>
      <xdr:row>1</xdr:row>
      <xdr:rowOff>119062</xdr:rowOff>
    </xdr:from>
    <xdr:to>
      <xdr:col>0</xdr:col>
      <xdr:colOff>1557339</xdr:colOff>
      <xdr:row>4</xdr:row>
      <xdr:rowOff>95250</xdr:rowOff>
    </xdr:to>
    <xdr:pic>
      <xdr:nvPicPr>
        <xdr:cNvPr id="2" name="382 Imagen">
          <a:extLst>
            <a:ext uri="{FF2B5EF4-FFF2-40B4-BE49-F238E27FC236}">
              <a16:creationId xmlns:a16="http://schemas.microsoft.com/office/drawing/2014/main" id="{125A711B-4E8D-4EB0-BDA3-F8A2794BCA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0063" y="119062"/>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535782</xdr:colOff>
      <xdr:row>1</xdr:row>
      <xdr:rowOff>130969</xdr:rowOff>
    </xdr:from>
    <xdr:to>
      <xdr:col>0</xdr:col>
      <xdr:colOff>1593058</xdr:colOff>
      <xdr:row>4</xdr:row>
      <xdr:rowOff>107157</xdr:rowOff>
    </xdr:to>
    <xdr:pic>
      <xdr:nvPicPr>
        <xdr:cNvPr id="2" name="382 Imagen">
          <a:extLst>
            <a:ext uri="{FF2B5EF4-FFF2-40B4-BE49-F238E27FC236}">
              <a16:creationId xmlns:a16="http://schemas.microsoft.com/office/drawing/2014/main" id="{DC630AAB-5D66-455B-B2D6-A0E68D8F67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5782" y="130969"/>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0</xdr:colOff>
      <xdr:row>22</xdr:row>
      <xdr:rowOff>0</xdr:rowOff>
    </xdr:from>
    <xdr:to>
      <xdr:col>3</xdr:col>
      <xdr:colOff>152400</xdr:colOff>
      <xdr:row>22</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B131F6C9-D70E-4ADB-8031-C4245E8C35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41A690E7-DC06-4932-9CC9-E4AE02029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B761CF6F-9B69-4D13-AF23-A1E84A2A78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F6CB585F-1D45-456A-B3BC-E98F907A8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729796AB-541F-4109-B47C-F0A43222F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AB9829B9-EE6B-4316-83BB-67E28C3DE8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ACEE06CE-B422-4671-8413-8A3E75EEF2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7E64A187-F7A8-42DC-9A42-8FF85AEB60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70833828-EE50-41B6-A54B-738BE67FEF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9F028762-61EF-4D53-8002-3856FAD718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20B426A3-99A2-486F-BAB1-F62FADD44E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A63E047A-4BB8-40CD-818E-E6AE13B9A9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9BD36363-B2ED-4D45-AB68-A74BAC4CCF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5B3FD35B-AC8F-4F0A-B13F-2EAE48B268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FC59DC70-08DA-4E1A-8E74-A5EF237795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3C4221A0-9CB6-49EC-9284-3A3F07589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884C64EE-4993-4498-9CB8-9ED63248D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A0BFE21F-2B4B-430A-83BC-D0622D7FEB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9D2EC62C-F06D-4FFD-96FF-C2220F16E2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608E61C-8682-45EF-AB6E-4CEE718085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AB4D9ACC-6182-4303-8CBD-F3B90BD72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DA351C90-8C38-410D-A547-B835ADF57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110BDD5A-C3CB-46DF-A1A3-DAC12B27C9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C1487510-BE05-413F-80D2-C39D42A907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170352B1-A70A-4BD7-8D16-1FA3A7228C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F325E8A4-9AEC-4EE9-901A-171E26962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BA1B289B-7667-4626-B5FF-DDAB34C72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644217EF-BD28-4245-8FCF-40899F5553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7D98BA25-137B-402E-811C-63FD4F2A0A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500F8A4F-B9DE-4B70-B009-4CB358957B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717D00CD-5B24-4F60-9E73-DBE445C65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187B2627-1FF1-4067-A302-2966EBD17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113D25D7-A861-4006-B560-210B38B59E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3F34013E-629A-40C9-836A-C5A06F4AAD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FC9C1F9F-3595-4E02-ABC5-E0E06A06B9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F23EF17-A9A6-4BA2-8587-2AA962308B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94D4B222-2A50-4F5C-9B65-119846E3C6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D08DE21E-E766-4A9E-91B6-84FDE2137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75232023-8C55-4755-ACF3-055A8E1ADB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840611E4-CFFD-427B-877F-7AA10E638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00849A13-7283-4E62-9232-A155516316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0AB1C88C-CA97-4047-A3ED-D8D9AD5961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4DC3C339-E7F1-498A-8F1A-F2D7061E1C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5EE0A416-4C20-4275-9E5A-9332DAAD4E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DC417BB7-C6FE-4889-B62B-4A3D949069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248FEE20-0CE7-4F9A-B70C-078B314881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3C6094CF-998F-4735-9B8D-CB6CF1E56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E62055D4-EFFA-4A93-9F26-AE5BBA66D4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D413AE60-4985-4CA3-8FB7-259B6A3D7D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6B40B898-7714-4D9A-ABC8-DDDAEB450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4A6F417A-C099-403D-9309-85E1FD49C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D74E4B3C-C1C8-4BD2-A30C-F7182B0C77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0B1628D-9599-432D-95C1-5BF3EEF72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C723C519-CB26-49E3-BBDA-09FBD5610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121FC311-316B-4BB7-80EF-BE99E81655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144D5476-8261-4010-BFED-478436FE55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0A093A07-276B-4818-A246-CD59F9D8B9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9965A728-A607-49BC-A50C-279BD7A826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FD45AD3B-0911-411A-A070-BF633D4C7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64903C72-5D2B-4C89-BFC9-3D5C0B2FD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06FD605E-64C5-45E6-B5BC-8B3A6640D2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DE0DE3DF-7B68-481F-AA40-B40947A18D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83621F57-29EF-48D3-A55A-5B13E13601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3952055D-530C-4F77-AE00-FE5E57757A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9A4BE86-C165-413F-86D0-6ABE71B8EB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2A51AF6A-4DB8-4A9D-ADC5-58CDCD732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6CA0E21A-0085-469B-8B4E-AF855890D1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796A9711-BACE-419C-9FE0-50A9C0CCB9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895E51C2-C03E-450D-8EE1-86712F3008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2326C92-53C6-417A-96B8-BDD6BC188F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63E94B68-838B-4E5C-BB92-9404476B9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B90390DB-3A9F-4A23-8741-D6C1FC1D9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DD97A8A1-21D4-466F-A81E-7982B03535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7269AC8A-8092-4BE6-A2F7-BAADA27277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36009995-CFAC-4230-8770-99C539AAA3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908B0EB0-A001-4343-BEC9-CDA9D64FE6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65EA27AE-F998-4A17-99EF-2374035C1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93CF3937-0E0A-43A3-9EF8-71FF7583A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00C37899-E593-42E0-92E8-B88E66EAF2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D58806C2-CDC2-4F3B-95B9-DEE98EBCA7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E563507D-88FB-4DF1-A379-2DB9430ACB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74686020-94B5-4519-873B-D20DBCBA69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50E532F9-0838-4E8D-9B8F-55E502F6C0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3A219A39-E565-4E67-AA51-DCAA608365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5DE59C89-B4B7-4B6E-BDF1-3CBB07CA93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4DD367F3-73B3-45FD-B72D-DD34BF52A9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CECD3B05-219A-4D91-A44F-3D41477FF9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94FDACB7-9F34-42E6-9FEA-922BCD7EE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7CE86A1F-EDD0-4F18-87B6-CE131207C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627ABB52-808A-41FA-A799-CF6CF9D97A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F2A6F144-D11E-4CA4-B834-27E12C954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55584D43-52D5-4D79-AE53-9D1D54A47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76C1C870-F73F-47F8-A618-0D2EDE3E4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70EC6BE3-8466-4B1D-9CE0-0E9903C44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A9AF9F78-805A-4578-A526-4FA12E646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1C4D45C6-63F5-49D4-BA3F-7065E798B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10554DE3-AC97-4265-AF68-983C456409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C92D79FE-633F-4B4B-A17C-EBF5C87A3D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527384D3-D78C-4690-BEC9-55412679CA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8F2957BA-8094-4708-910F-952FC03D20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B51A4CFC-338B-4498-BE7D-A239397E0A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479B5EC6-9C4D-4C95-968C-755B38DEA2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A164E7F4-832F-47A5-BC9D-9E6C3DFFB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E01E7AAA-D37C-4A4E-92E8-443B52CE4C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3399A3D2-2357-44FD-950D-8837EE537B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1D9270E5-01B9-49D8-9E3A-15550B710E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89D8F9FF-1D2A-42FD-8275-369EA646DC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7EFEF2F7-5C9D-4BCF-8FBF-8AE674E0D2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18CF1187-81A7-4AD6-BF87-8B7751D93B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D1D026E2-A142-4DEB-B969-BEEEA51A00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46E90D72-F966-40F0-925F-46291A81C8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EC7E5AFB-4005-4E52-B66D-CF73DEF8C2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31493946-1713-48FA-93F7-C5D5C9B794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4D547B17-2890-4C5D-B2E2-550E668C3E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9B04E4AA-CA6F-4C25-9722-19F5D3FA7F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313F6EDA-CB00-4AE2-8317-C4C2C635D3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DE5131B8-A538-4FEB-8945-8C84633F6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9A8DCBB9-75F7-4D4F-985B-4CD8DF6BA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0DC373CD-71A5-42C3-A40B-209B12B168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7A729493-5AF6-4182-BFB4-571589E087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26151DC9-9D16-42B7-B889-9EFFD667E2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08B5474D-B0AA-4A39-9EC8-75875BF38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17421AE3-A3FD-40D4-A7C1-C768B12761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AE7DB013-0764-403F-A78E-48D7A779D9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369F8D67-0B6C-4E1F-BFE3-C09C3ACE3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A182F2CF-C252-4B86-9F0D-6CFDF1E3D6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A121F97B-77B0-4F80-BC2D-B330E8FBD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4C194F8C-EF8B-4EF0-98E7-DD394DBB1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E67EA1D5-BC7F-4C31-8BF8-60E31613A4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5961FE13-D18B-49B0-9B10-50779EDC96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7F1265D9-1EDF-4822-A14B-651DFD019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ABDBB3AB-1E60-412D-B2F7-9F8A34A9A5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7A283F8D-A156-4CDC-B49B-9FDD48FBD7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5DF03D18-192B-4192-8EC3-2C9F9B263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406E9771-4F6A-4D9D-BA00-EF10E54FE1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FD2D1FED-CC62-4F63-9C54-F3C9798E3F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34F11AE8-D993-46C1-A3D2-5804275E01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992950C-880B-4830-9140-73B217F53D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B1CE1F06-9A0F-4CCA-8294-480A5028E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A2FB5670-6560-4865-B12A-C3F66EB1F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913FBD97-FA8A-48E7-B31C-EA3C60180C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2850BE40-B5BD-4799-B60C-5FB1894F75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FA9446A2-E3FD-4492-A856-5725324EDD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1D3BC7FD-D349-411B-8416-5C7FFD880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64AEAD2E-EB65-418E-910F-E4ACE0CB30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F6348256-701A-4E67-8088-E26C519E5D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58FE23CC-1556-4D3E-A0CE-EBCD958A51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1ED03E98-F0BE-4145-BEE2-E9D438A70D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2547D3BB-616E-4375-B9F9-5F0AC7EFCC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08A9E1F6-4A0E-406F-A555-6676A3D362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3D7B17FE-0260-4F2C-823A-1A72FD717F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011CF65F-9FBC-4CAB-B09E-CAC9B5D1B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80835A0A-D97C-49E4-8194-888D0B2B96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1E2F2A81-B429-43F9-BDAD-E533D59FAE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15C820FD-65E0-4338-9B56-0EF32BFF32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E01F4092-2383-4F5E-A123-9671383221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39A085CD-7FFC-457C-B8EC-B171B490BC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E04D1AE1-BC10-442C-8844-C657C2E83B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D2595744-BBCD-4BDC-9E67-6C2FA2FD78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23AF96CB-4027-4368-847F-88BDDB015F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6E09A00D-446F-4A57-AA9E-33DDB1D72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158A3684-06D2-45AE-9476-9A88AF8ACE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7AF4DC15-5124-4DCB-A27E-E8AE2B77E7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416EC09D-133F-4EA0-80E4-6F2732A693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CD99B01B-1AB3-4C8D-977A-AA5F34FE2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7158ECDD-034D-44FF-A421-0E7584E50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EF974B5D-5C03-41D1-861E-8589229818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F51041F5-06EB-4AA8-8F18-206319BD99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057ABB2A-B7F0-4BD9-BB7C-73B0071C24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FFC40F97-6D52-4493-B932-80E97DD90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1F51584B-2182-4E6F-8E1C-07EA8C278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2F0DC1C7-8492-4111-AF88-25AC9C8A49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858847AD-E95B-436F-B2C7-4335D89141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D2475DC7-0B6D-4914-8AC0-824BA7C378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8487D7B9-B089-4A5D-86D0-335280DB74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28519B5B-0888-45EB-83A9-A8ABCCE911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EF1C6143-A775-4C98-9801-C1B4D3E6A9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52344B5B-B7E7-46FA-AE98-C17631AA08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D0E6F80C-0FD8-4774-8359-D291E662F5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3659450A-3B74-4060-9F94-E1FD390E6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C402D6B4-C4B4-42C1-AA69-C30BE04717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9DCE1D0D-0233-4D2D-869B-0C557543FB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EFA6BC5E-2187-412E-90F7-386678552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55F024C0-1282-47ED-BC1C-11CD9B7AF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D9039BBB-8D63-4870-9492-A48F9E22D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1A24BCF9-F65D-4F44-BAE4-26F6C47C36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05F9B7F7-704C-4A29-99D2-95DED14AD9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6AD76C74-9B1C-4DE8-9B6D-2DDCCBB0C6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D9624E19-2FA5-4F9B-9BF5-A9A4E482F6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48EF28B9-BDF7-4896-8BC3-C5960753BA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807A6299-FD57-4268-B161-386CB59854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EA048D68-030D-47E3-B778-13C158C16C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13F2BE3E-C79D-40E5-8A1E-E236E8E6FD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F413D42B-1E94-471F-8039-8720AA0A8C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5ED232E8-1709-46E5-9F79-C8E2C1DD6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BFEFD4B1-4328-46FA-A569-89E661F926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1195E381-8679-49C1-8FFC-2FB84FD26D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DF8DDF24-5195-4DFE-8C3E-A0224F793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5613D5DD-56E7-41D4-A144-9C054E7B2B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F198F147-D057-40A5-9CA7-7607DB6A6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EC1C8C58-DB6C-4095-9B17-B8981F6E1D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F386F925-0928-405E-A990-189EC945D3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C89A5EC7-29C0-4D99-A23D-3E83699C77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EA6CE98C-27E2-4016-A3AB-7EB20B75AD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E5D281B4-BDFF-4624-AEC5-A8B8643231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B9E9D6BE-2FF9-4C90-A55A-DCB9A88A6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943DB32C-2068-4EA7-96C3-9ACFE6859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CF8E2BF0-1CCB-4E36-8826-4235657708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A96B9DE2-7E95-4D8A-92A6-BC9CEA6797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61CFD381-945F-48F1-AA77-3FED606BA7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03A12480-15C9-40EA-8BBD-946E63D4CF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9ED220B1-1E67-4DFB-BFD8-7214786927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47BBF3C6-FF07-4C0A-99D7-A2BF5DC764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A0913307-3373-4730-B925-82CD22DD66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FFB052C5-69BA-4AC2-A657-5561992D52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B3A0B142-83AE-4F1F-8478-B1D1CD0CDE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ADC35866-DB54-4549-A50D-FD12802036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B1398D02-9FAB-41D4-A3F3-8190B90FF5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8706875A-3F71-4383-8145-0B3CE7D5F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7F81B690-016E-44F2-B6A3-CF8D9E972F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D41D1BBF-7850-4598-992D-FF55F4BC7D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4BC753B2-3DF2-46ED-9DB2-ADB2E61241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DEE9C63F-1AEB-42AF-B51C-13045090E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0B66D837-87A7-4C39-880A-8372C3E60A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59BD5027-27C7-41F2-9CF2-9E2E977FEF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D2C9C8A6-F816-4148-B540-EAE2A48E7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A2DACC2A-6C82-4B07-8E97-D60202ED2E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78974968-77FB-4073-A3A7-78323357DD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A14BDD8B-0D9B-44B4-BBA5-D4860A683A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A04642EC-AE76-44B0-A5E5-A838113BD8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7AE23C8D-2057-4406-B425-1D9306C210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412DA101-2EAF-4C7F-B79D-D20E254AFD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BB1ACE16-3160-4D2E-A0F9-5B455CBF2E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0AEBCCAD-6D7E-4003-9DD3-78EE3E180A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5F9F274F-B1D9-45EF-A6BF-5B3D291B0B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BE056069-7C96-4208-B995-34224B072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96C603CA-E07E-4FFC-8909-0499EEB64F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3FE718A6-C7AB-445F-BD8F-4F19A511E2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DC23ABF-11C3-4057-9B60-AEC44B5588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27CC3FB6-AE7E-439F-A4C8-92B519A21B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39372D6A-7AFD-4D4C-86A2-313BF1874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E515D823-058B-4D5E-9804-E4CC3898E1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3FAC989E-E4B5-4F58-A5AA-AFD7453ADE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76DF9C93-7681-4027-A3E5-84F70D8824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13B61532-DFB1-46A5-9F4F-A8A7046FF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3920D440-EA14-4687-B579-13B269D0A0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812090C4-263C-465B-B985-8014F7538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B24F6DF8-E471-4FB2-AA8B-11A9DE9ED7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89612772-B36D-4D54-8962-D307096D60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7455945A-F04E-487E-94F2-AE4E69357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90C91A51-BCAC-4434-92CF-00E0237678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784E1865-2A6D-455C-AE31-9A36C12970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E00EF002-9A15-422F-9BCA-7A293357E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057A0206-A5B0-4555-BB14-7494E503E3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6D7896DB-E984-4EE1-BC3A-B1B10A474C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09FC11FF-BB0F-45FC-8365-8D220F8DF1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A679A739-425B-42D0-AA5C-109A147E0A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A163B050-FF55-494F-92D8-2F9C0455A0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E30BFD3C-BFB6-4944-8F27-075214582F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58267267-4C48-49B4-BAA6-40B6CD7B61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6657B8BA-C913-43B7-BA6D-EF463E659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D3BC0CF3-95B8-485E-A94E-DDEF334249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ACD8519C-F2CE-4116-8EB5-185D33601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7E5792E6-05E0-43DC-98B0-25BC671DB1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8C5C9868-C783-4DEB-AFC5-4270C8F64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934B9840-5C41-4186-9ECA-743F48CF4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88E9A798-6316-4A17-A3B3-90682C8E1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E4E92896-C7C7-4F34-9224-1FC9ABCD95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C04980AC-3A59-4A7D-A980-63F6072BFC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0BD997A9-53C6-4A6C-951E-6F72273B79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1B133B46-9370-4E66-916F-CB455F4CDA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B46AA7A4-04A6-4EB4-B318-566E969F9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12076A73-D1B1-4BD9-B1D8-4225728160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BB84641-1AA2-4ABB-A1BB-1FB855A030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271605BC-81DB-4DD1-B176-5DA1A34E7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8730EE64-4924-4BFE-AF26-64C0F0D80D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A71D0808-07B2-408A-88A3-8CE69707CE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E631EB77-2A1A-4ECE-B664-3B7BACD82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1A9C8152-1266-4874-AA1B-84EE6D1D1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FE12EEA9-5B8F-4367-8F9A-6E659F7DC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C82FA427-8E67-4D34-A59A-FA5325976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C8EB4760-CC9B-4ADB-808D-848B15103C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E7026586-E987-4516-A2E4-E1B9D29484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592F12E2-BD29-4011-A74E-80871CEB0D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062700FF-F8C9-48BB-9A18-D130725817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A38079D2-9DDB-46F9-A43D-7DF7F62E8B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EC85B384-DB18-4565-B238-CAADD9431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9B295E39-E7CD-4C8B-9271-7C80BD4721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0A67189B-A332-45E5-B90E-947DEB096F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E0978AAB-9754-4395-8747-218DE80B2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72CDCC43-0A1E-47B4-B0A9-486005D718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F29E6D93-9EB7-4094-9349-1EEFCA89E6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90E07AE3-D57A-4445-B5F0-7A431FC38F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DFC4A287-06D2-46BE-8689-62FB63C857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53A25007-0275-43BA-A577-F47E091B0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AE082E0A-8FAB-44C1-BBEF-7585ADE51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FBF0DF9D-3475-4A96-8300-150583903D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52E877F9-83E1-4D99-9932-3E96DDD40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904C54B3-6B93-4AD0-BD5A-5FA05DB152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1AC7A1D1-CEF2-4158-94BB-2AAC92AA2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9D2EC96F-B316-4F04-AE44-9E11CF0158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CBE52E8A-EDB1-46D4-998F-8A21FF34FE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8E836E62-D21E-4AF1-980A-0EEB5639A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701DE6E2-744C-4301-958F-73E8FA6CCE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383346DB-D659-43FB-BF2F-4135A69A38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E2B5BD4A-4477-4FF2-BF6B-BCE1012FD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515884AA-7F8F-4ACC-B783-0F09803AC2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EECC1E36-0DFC-4490-A72E-0AC838C05C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E23753E6-4373-4627-B090-9C5C01E32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B657F38-4308-4F18-98B6-567436157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406DBBF7-677F-4ACA-B87B-49FE7FFAF8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7014F4B6-A989-4FB9-A8A5-4AC01E5C68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38199A4A-BE9A-42E1-BCAF-E98BD732C2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31BF7575-742E-41F3-8D3B-2D23112C9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8EFB7E26-DD7D-4556-A333-5D17744D3A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7266ACD2-4CDF-4428-AC16-D4108E5C7A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DAFBE37F-7890-44F3-9C84-E4486913EC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C7AA1FA0-D3C2-47B5-BDC7-6A765050A4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E0CEF18C-9530-4AED-B8F4-7841D07F76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1CF7BF2-E751-4005-A9C1-7E976E6F4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6A95EE8C-D030-40C8-8916-866F12A948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2D20EF58-AC03-49DB-B4A1-1DFA807956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14341560-0A04-4414-87C2-CE118FEB16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BA6B81BF-CB6C-4903-9576-B5EC3FE07D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5ADB344A-FDB3-48D5-A007-B6F7BA9D09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C58EB031-1174-48DB-9A21-9017CD842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34DC40EF-6872-48DA-A5AD-07916E1007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3555DA39-66D3-4D24-B530-4B91ACA9C6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82F220EF-DE67-438D-9A1D-FA04CAF1F2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6C8357AC-A88C-4E40-8FC6-E521BC1BB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866822D7-DA95-4512-AA51-6F5D4A67F1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AC465E8E-E930-474B-9E42-1A246F2B8B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5974A0F4-C939-443A-BBF2-E153051796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5331393A-9FA3-469C-98C3-E078E91A58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1A8B103B-D9F4-421B-AF66-D6DC57B344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45F1228C-35C8-4214-8CB7-68CBFEF626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C7714230-7375-4F57-A8D3-1DAC2AAE8F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699D7CC8-E844-472F-889D-46E5778D74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39A126FF-315D-4CE5-93D5-9000AB285F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43DA6C5E-4FE8-4CF0-8F47-A76FB95721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39966156-52AC-4DEA-A10E-42548AE0D0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275D9C66-6926-42BE-8FCF-FA3D6F3E8B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65E80756-7CD8-4465-82B4-617D8D4FF0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E0C4FEFE-2EDC-4D04-B732-457E3E618F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9752AD49-ED58-43E5-9640-D5C7E5287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EF02F3D-39BF-46B5-BF68-B65F132DC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39B78CCD-5577-4431-880D-4D0C02C64F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51FA6D57-AA2F-40DE-9D02-E9529E1B4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F3DC1F4E-F59C-4B6F-9C44-EBABC9DC86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B81F0D49-C5B5-46E0-BD31-E4D3EC4E1C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C320D25A-8D1D-4FC2-9CAF-6BDDF8777C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CAD183F0-945E-477A-AD71-EDF493CB9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B55CE8CD-E0F7-49F5-97E2-D890B3D1B4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544E66DB-734D-4EA9-B64D-ADA47BBA89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E5ECEEF8-3D55-43EA-AAED-E55319D6E0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D66D08A6-5C5A-443A-B09E-90F5A6B898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C7E566A9-9A86-47E7-AE2D-BB58A7E53B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3A262401-D6C7-4F92-A743-D4A0F126D2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38ADA615-5E18-4AC3-879A-1752E9B152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CF448CD1-F2E5-4F85-8D94-AF4CCD087C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BEB179F7-FDDC-4E5E-B398-8F34720EA1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125AAD30-8CC5-437C-A73C-3E35CFF75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020E52FE-9CA4-4B1C-9300-D78EBF1241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43354609-F523-4C78-BC1F-028B685A94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3D929C8F-0F42-4B9D-B5E6-E9E731A53F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BE1A0FB7-21FB-47F5-A368-700ADCEBC0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381514DA-6B5E-4E1A-AA9F-D83E6D4693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5318F04D-EA01-4D61-93A1-1EB08F8710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D005152B-EE24-42CF-A1EA-3B002C23ED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50D0F18C-3D31-44CF-888F-8CD97A9AA5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08293343-F295-4095-A0F6-F547693DAD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DE581AE9-DD71-4225-ABE3-41520B3089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799BF94B-729E-4C9D-9C41-404F6895D7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A0506E6E-4439-4D12-B46A-B4EC8A5D87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88EBC9B4-7A5D-4225-BF54-1071FC7DC0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03E8549E-8518-484B-8646-7C596605A6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21449D6E-E160-4A83-8430-B0B0E115CF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416984</xdr:colOff>
      <xdr:row>0</xdr:row>
      <xdr:rowOff>86783</xdr:rowOff>
    </xdr:from>
    <xdr:to>
      <xdr:col>0</xdr:col>
      <xdr:colOff>1474260</xdr:colOff>
      <xdr:row>3</xdr:row>
      <xdr:rowOff>113242</xdr:rowOff>
    </xdr:to>
    <xdr:pic>
      <xdr:nvPicPr>
        <xdr:cNvPr id="379" name="382 Imagen">
          <a:extLst>
            <a:ext uri="{FF2B5EF4-FFF2-40B4-BE49-F238E27FC236}">
              <a16:creationId xmlns:a16="http://schemas.microsoft.com/office/drawing/2014/main" id="{E1F5DA19-1E33-42BB-BC40-60C0273A340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6984" y="86783"/>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0</xdr:colOff>
      <xdr:row>21</xdr:row>
      <xdr:rowOff>0</xdr:rowOff>
    </xdr:from>
    <xdr:to>
      <xdr:col>3</xdr:col>
      <xdr:colOff>152400</xdr:colOff>
      <xdr:row>21</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FF93A8FE-A2A6-4726-BA73-8861EE873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526E9B66-EE85-4D84-9D30-EA8B261534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2B3E4369-9FC4-4516-B24C-882ADA420E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6EAEEE6C-A520-4536-9258-8D7FFDC77E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BAE8E3D2-3F8E-4A77-9574-0B24E51860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4F0FD8B0-1B6E-4194-A67C-F310D5C2DD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EB3F5AFE-D628-4F76-B856-2511090FF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37854AD5-6A57-4073-B2EF-AFC3CB426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9E976F4A-3FBD-43A5-BB03-68A37B4E29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DFE85F20-8709-40EF-9BEA-8508C9B06A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CC004258-50BE-43C5-9993-A4A9C6B4F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C64C37E4-1BD3-4CB0-916F-F6906592D6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A3DDFCC8-C300-4B96-9B96-08B999C595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A1D63968-20C2-4712-AF0D-8B1B3F7B21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70376A43-B363-4630-A2D4-AA8C05A19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947D3E6F-0219-47D5-B294-EF2236F1A5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227C7F32-5588-4F3F-8D52-609E26880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2916F3C4-DDE4-4158-A2FD-BC0CCAB6C0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2C867608-0952-4E2D-A7BA-EE92D57D77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1DD1A04-4D2F-4D62-A2CD-8E7EB99ABB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9685ECF4-B972-4C85-BF2D-D6208425EC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C5AB718A-94B5-4D9D-8328-7CD33FEBE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BD689A5C-B6C2-4545-B68D-1A8ED6D10D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AE8D6B5D-E7C2-463D-9AA5-5BF074B701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BF3FC669-3E95-4C39-9E83-FAA6C5F02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97DEF0C1-27DE-47EF-8AF9-9C3BE1C397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E1D0E1CA-EC0F-4DF0-AC04-611A37023B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5CC15D82-780F-4046-82F0-342F31048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9E3917D2-906B-43EB-B9C7-04E2C5EDA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D4A3714B-1E08-4136-AC04-EF55B5D3C7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2E765781-F3EA-45C5-84B3-E5EA4D67E0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939C2CB8-ACDE-4224-B3DF-267CC18C62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E2DA6C50-8ACC-4F4E-A04F-C44A71BFC0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28C48A2A-2B07-49A3-9E19-955E8F0725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57835A00-FD25-4F31-8277-19A01DF2C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B668ADC-1654-48E1-B318-92B9E97457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29264548-2971-4352-BBD2-93115307B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EC9AD85D-F85B-41A0-8C72-0D49673E0C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3EBF5C93-E5F0-4CB9-8C10-6CB2C18A4A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1B84D72F-B657-470A-B80F-9B56A4DFF3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732EF29B-7783-42A9-B25B-2FB1588AA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6147EECB-88AB-45BB-842F-B3A16BBC8C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0FD488AE-973F-434B-A2D5-C1070B2DC0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9AF4D42E-79D3-4B99-A0A4-F4FFAA1F9A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BFA0D636-3815-4E73-968F-0635D9CCD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D32F9FEA-A1E2-41DA-BE01-CFC7117535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6B8C2A03-CE94-4BF1-9AC2-5863F3CBD1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925F4598-F1E2-445D-B478-C70757BADB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1183153D-2F9F-4C2C-AC3D-A99EE24EB9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57B31767-A616-473B-A236-B2F7827FB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D9E73A26-162A-412A-8096-8F854E1E80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A7C343AE-1A36-4258-9285-34AA1E14FB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D4A2AC3-F8CC-482B-B70D-CD3C83839B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011E3ABD-A3C8-48A1-B2A8-147039F1DB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0893BF1E-B267-456D-BB22-7B0404CF9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921BA898-5A74-429B-AD8B-3CD3886983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8FC9E1C0-A1FB-4076-94CF-B99445089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7B522C9A-7367-4EB8-B46D-9F0553A70C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B592563F-39CB-4A70-85A4-C3C37EF5F9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0CEF4BBE-324A-48C6-B052-503AB8B63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FBD6046F-4E57-4972-B8DD-AE277E704D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BFD71DCC-F7C4-4DA6-966D-88757129F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9DAC332B-EAC7-4F27-9E9F-06A825C6BE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B3B97DD3-A891-4A9F-809D-C790318D5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4283383-F2A8-4BDC-A5C4-68D426389F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5FABF246-6B21-45CD-BA40-6B9DF40EFA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FD3AB375-C413-4284-92A6-98CF31BF6C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DB4FB6E6-46A4-4608-818B-B423494BD5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B896BF1C-0AEC-4507-B571-31C482CE2B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92A66E08-4002-4B21-977C-C869D2CAD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CFA9DD09-4BF7-4A82-BD4C-13A1426153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889F23B9-E9D6-4C1C-8E28-4D54DF3BEE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104C6F3F-C959-4C91-A221-FC9F13FFFD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5530C15E-7B92-4E29-9219-9D0F8D2A70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2DDC391E-9300-403B-9F9C-79BDA09B8F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2BD6D5FA-5111-494F-B939-EC2880359A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D1521347-E679-4939-85CD-D1CF9D13F1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BBC51E2B-053B-4029-B43C-47CB718A0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BC6342F6-2E2F-4716-94DA-C6B8CC2A74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13090C1E-E7FF-4077-B841-B09A3C430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FCFA7523-75A9-4658-981B-C2663C721A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B9F048F7-8C63-4DBB-9C0B-B774DE697F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D1C97469-CFB6-407E-8F7B-C2CCA7FC1E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863C7CA6-EA77-4452-BC49-8219C630B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7FF62045-37FD-4296-9E33-885D2D344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6190483A-5BB3-4573-9BE0-11FCDF7A4F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C63D958D-C5A2-46E1-A51A-0935F8E246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49535712-6AAE-4366-BF6A-F37B7BEBB4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CFE2C338-16D6-4043-BFAB-18426C2CCF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B8EB761-E1EA-4E70-98AF-3479A43787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9F193A45-F581-492E-AFB7-D8290765B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8C1C3A40-FC1A-49CB-98F8-3627E85B83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D30D6E02-0B30-4524-84DB-03C13A8FB2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307E26BA-B333-4489-A5A0-5D72F9845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11B7914C-1BC7-425A-A12A-32DD04CE4C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488A5790-EA92-4DD4-BD90-4CA658E34F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67501487-F354-473D-ABA5-59601C4A1C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4A066280-226F-43AA-A217-451027924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3EE42015-438E-4152-BAA1-33814420B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11D583C0-9780-4750-BFB1-1A6DA7D0FE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5133B255-0105-4FA9-B42A-30C033F1AF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31E60F96-1396-42AB-BDDA-6D86FF4B0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75091830-F59F-424B-876C-2A8FD70EC7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5D447536-1A54-4DFF-BF5B-C563755FE5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7C9D2729-3BD3-44A1-A178-106F550D19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5681E4CA-6A54-467C-99D9-969D8F1FFA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B6373B5C-48AC-4DB9-92EF-115CCA3AE3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F54752E8-A59E-44F8-848B-B087B4E5F6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5638F9D9-976D-44BF-BB45-61AC7552FA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47B258C3-CA7F-473B-8D03-6B8C400DA6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2D32B035-C43C-4278-AEE6-E722867858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B65122FF-38BE-485B-9F00-25187FAEBB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90D69FA6-64D5-473E-88A2-5FF9B7A0CB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2897A3CE-9E17-4145-92F0-7F628312D0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B820D7A6-ED27-4E1B-8AC7-BF949605F3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16C46A81-BEB3-4DC0-A880-4B0623FDB7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94425226-61C0-412A-A2D1-C96C1D2933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A3BB4BFE-DC32-4D2D-B122-39FC382A1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9DA9C59B-CC35-4936-9166-214F88144C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D5467AED-A5EC-4BE9-922D-329756E544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521B5463-661E-4834-B718-64CD5F98E0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37EFDFB9-77BD-479C-87D2-CB7BC55E12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14BDE05D-9BB9-415D-A6C0-2B4991B62E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DC1CA2F5-32F4-4A93-B63D-CBECFFEF9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672DA365-57AB-4231-9FC0-3757E04B9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A507F855-E150-43A0-B4EE-60F4B1E5F6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2561611D-350B-4E38-8B2D-90B4526412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9AE2C9E6-9F7B-4472-9979-5DD107D9C1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E1434DE1-11D3-4D3D-9EE2-91E0AF4F5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ACD360B8-C3A7-4C9F-9CA7-9F53AC4D3C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07E21E50-CC68-46BA-9052-FB450B653F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B2FE49AA-DB00-44F0-B1A3-E31598D750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9E2C7C88-CE1E-4639-A765-1378532029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B30EB89B-EB0D-4CEA-8D87-4D77B3E751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58837C64-2B4F-4D65-853C-7D767F083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AE6823CC-EA09-41D9-9436-E39EF79E24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D0819C22-A518-4233-A9BD-1AD37342E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E56116E-BCBD-4FB0-B2BE-E110D3F937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E7C938C7-C0E8-412B-8580-72A232774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0D979EFE-B397-44BE-857B-31AF1362EC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B09A80F3-7347-4A3E-BF2B-2509106FCD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7B5A2023-4A26-4EEB-8400-F8EEB6CF3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AC9E4D63-3ACD-4296-B47D-D4523CF30C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76E55F64-E738-4AF8-809D-E00D1F60BC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CABB1979-3701-468D-83C5-E86E3F9B6C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F141F77E-3015-414E-AE99-238E3C99B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40AA141E-25EB-40B7-92CC-8200405544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D21B7A50-9030-478F-A0A7-3BEC813A1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0E4CE7C7-12E5-4FE3-9A37-2B83DAFBE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F9ECAAB8-F804-407C-9517-650032D3D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169F1067-522D-4E60-8EC0-05A1A19529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3FC6D453-225C-4335-99AE-78B4B45D38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2E48E4E6-627E-4331-8CA2-2E95C09725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C49782C5-9A53-47DB-BDE7-3A72E24225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98092F96-DF56-418F-BF6A-77FDA0969E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2DA76DC8-47EB-4B2F-A659-F018AA4CBA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B80DBBB0-EFC9-4E69-BE3C-36C035481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92709817-A1DE-4CF4-BF73-269E753446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B94C8153-F0E0-4FC7-9223-409B40BB9A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CD64E01C-8913-4AF2-A833-384DD6BC21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244D899A-F068-403F-9E97-F395ED56FF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55843293-63F3-4A06-8784-083EEB506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9EF91358-3BFF-44A2-917F-BDD9477E16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BE524269-67EE-4E3E-BEC4-922B14C6F9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D9DA0985-238F-49EB-911A-5F58A69EA1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47E0B62-2E2D-45A7-8179-929ED246AF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BB2E5543-942D-4EA4-9EC9-C7C9A0A967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FB7D869C-B458-45B3-A029-FDD6AD0C2E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23B0FEF7-E37D-4C8D-9FBD-BE5E36909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AD8FB71C-6132-4FB8-A434-8E22EEAA77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93479401-7A38-49BA-A904-CA35A7EF45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94B990EE-FFCC-48D7-940D-FDDC36A0A6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4C2F5CD5-0F6E-4E6D-BD4F-F878FDC91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3BB9B865-13AF-4DE7-BC1F-406836AB76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43953363-C8D3-43C8-B967-19B469B463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CB66EEBF-35E4-45DD-A5CF-59EF2D9701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7950C75A-EF2E-4F2A-B5BE-4F1C540C0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D091AC74-E5B1-4586-A382-2CD2C876D5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C2D52262-5459-434A-B60B-2BF9E2B25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A8ADDED5-16B3-447E-9E25-C9EEDACD6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D9909478-DE10-4E0C-B5F9-3FF37A3B0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02BA319E-3C5B-472A-B0C1-7DEFEB320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D307EF9D-438C-4B5B-8274-2F452E4676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0CDA5C84-D206-4AEC-9604-F9CE7E46D5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A549BEA7-2429-433F-B81C-ACE3438EB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715C3FE7-4B56-4007-BF70-42DF3FB4E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91A28D25-3C1A-4ADB-8DB5-A705ADB1A7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ED735756-2A03-40C0-913D-D2F5DDD3C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74A44B61-4028-4BF0-B94D-2A6EAB50AF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E686B7A5-BA43-4D3C-B953-6E84A1089D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63C1A16E-F021-4520-B211-F1A8A475D8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1569D59F-B023-41EA-B400-D9B4CD2271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B5FDEC54-EA7C-4981-89CD-03854EE2A4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BA117E3B-5B41-46A9-9974-45EF189BE6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A12BAB52-BC89-4175-994F-DD5282378C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D78701F9-06C7-4547-8473-EBE80F5C96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8FFC6288-F2D8-40D7-BDB7-FC75B1F316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D592E350-C90E-4C63-8B1C-57A901753E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C05F0B8F-3810-412C-9A36-39A71F4A66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DBD14C35-F6E4-4ACD-9011-68FA50FC4B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92E887D6-E5C9-438D-8A0F-AB4E82DA3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12F97E1F-317E-4146-8732-EE41491FE1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B53CEB46-3083-4E51-AC0F-3B5FAB68A5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6E508862-A249-493D-AD3F-4361081046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546C823D-FDF8-4638-95DD-3C988D770B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210C16A3-5205-4C5E-8922-B096EE46BB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02B2A7AD-260E-4ED3-A086-0C3BC5D966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603A1A69-6B79-43B9-ACDC-1C048FD890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55F3E398-A2DF-4998-9EA5-51151F01E6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63F7391E-30E2-450B-A4BE-005F2605CF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DEB7E495-E07F-4207-8308-0AA8C9F9D2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5B912A12-5800-45AE-B2EB-C3AA59C418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94A8227D-282F-40D2-8E11-8992065D0F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8855EBE1-F221-4601-BF34-148326DD99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D9B276BA-873D-4173-8C18-05C566C695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236DF247-27E3-430B-AD2D-C15152B03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17AE782F-87CB-497A-B89B-C1680602CD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5ABD2D2F-D2BA-40F7-ADBE-0B57608270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24B45BE8-B685-4BAC-9F40-A82E78833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8D9B3F72-2B4A-4B4D-BC5E-063147B393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70A326A8-5036-4A1B-B2F6-AA727AAA69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61A03A02-BEEF-4E8A-BF48-C494103D5C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CF1FB06F-B680-48F0-B2CE-61EB9E8AC0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44944C3A-E5D1-4CF5-930C-3A3423520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756F016C-F298-46D2-8A2E-458EA16E70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49D23874-7DE3-4CD3-9678-809A9A30A8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0608DB18-6045-4191-BC1E-91482F2E63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7A392BAD-B3C7-4722-A14C-7770EF47A0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DBE6950B-CFE3-412F-83F2-BBC00F96BA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42A6A685-32E8-4BA9-8CA7-868F07AFC8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496CBA1A-3056-4DF4-ABAE-722C1D05FD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316A0AC4-D49A-4718-B376-85BF3692A8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DFCC0AB0-8F2A-4D1A-864B-9DFC1EF2E7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48C67BBC-C13C-4ED3-A28C-BD92A0B20C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88FD88D9-868A-410D-8960-F368DC39F1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10525B81-D36B-4B0B-BB7E-9727A0E96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8AFF3B49-C450-4A6D-809C-DC9586D05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0C35D490-2308-43B6-9B69-88750D725B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839F8B88-9BFF-4243-A965-ED7418E2BC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A5ACE728-7D43-432B-9E57-84AEC41908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C0F0C131-E56D-41C3-B02E-ED6ED63ED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676830F0-49DE-438A-A488-7245A72F1E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6B638B95-D13F-47AD-AF6C-B34EAB9BA0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16A83E2A-7AB1-4E4B-8CBA-1D6178E917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50EE7CFF-FF09-4702-B8AD-7747F39618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8E0BC8A0-2FA1-4BB4-B90B-CCF927E62C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113614AE-723E-4070-9145-6A70B8BDAE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8DA8ADB8-73F2-4D0A-A7FE-4B4A0D6284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F033355A-514E-47A1-8E43-2DAEC8D26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A708973E-91B1-4B63-B40C-2B10D1ADC5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774E3786-D120-4721-87D4-DB8695817A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5B16DDA0-EBD5-481E-8E49-605C2734C7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BDB909A1-CAAA-4A88-A967-14D028D89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25FC41CD-AC74-4D35-A79A-A1AC727198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AD372948-CA61-4DFD-99F5-FF5B92E5EE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C0E10744-A00B-4585-884B-70B6F37341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50CB7111-A0D9-49D5-896A-1D305507E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9AB446C8-728C-4387-9599-3FBF2046F0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F69E89BC-F507-4F21-ABE7-2CBB3C2CC8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17D6021F-83AC-457A-B218-D2F4FE0DDC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357A0814-001B-4ABD-AB57-8299942E7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6718F159-4385-4BD3-AE98-E3C051C1B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9E8FF992-A1D2-4E34-8046-89295F6AC3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CFD7D0AE-6EAF-428A-A0EB-4D2F9C5FDA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B70FE741-9D07-4269-AEEA-951F8C777B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00EAA455-3F84-4947-A2A7-379307B93C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C18699BF-2469-4E76-80DC-65D1EB13F1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EB173F4C-4C46-449D-8EA3-D187C4B5B5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CD722A60-7023-486B-B09C-86CFC56DC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865C1794-4113-4089-9D91-548471D22B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9D5DBB13-2299-439A-B905-E2ABDA208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DF36B5CD-B72C-416A-B943-CC4BAC1216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ACAE7225-1F8D-422B-B9E7-F0C7C1EF40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3779B959-039B-4D5A-A700-D10D625F25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FDAE7FB7-50EF-463E-9DD1-EDFCD831FC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A1E310AD-2C1D-4089-8FBB-003263E44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CB47953D-C357-40F2-8B60-F2413297CD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0FF702F0-F89A-49E8-9454-9ACAC6E86E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9A38EE11-FFB0-45C0-9B26-9B3FC6D6A3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2952528F-9FA8-4546-A658-E82C2BBF94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7239E6BF-E6C3-4E90-8D74-69D62D094D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761E5349-62EF-4CE7-B914-C4641705EC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8BB79B67-BA03-4720-9FF5-199B37EC04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F9A199A8-0CD7-4910-BB64-02CAFEC0BA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33979E92-1601-4066-AA14-AF4C66137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9D17A19B-5664-434D-A25D-45ADC38C44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C7F44864-F88F-4FF0-8BBE-4D97CDA019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C5BBDC7C-A6B1-4490-A40F-E2338490D8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724BEF45-B38A-4EDE-A610-88F4374B1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C06B490A-2DCF-4AB5-8B52-F5E9EC0468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8613DB89-3791-4965-91CB-281D5FE1E7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29BD0483-48BB-4931-B422-846076B1E0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0AC94737-5EF6-4211-8016-0E848C907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4DF6ABC7-F961-43A5-8254-F78621331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08ADE7DA-47BD-423F-84E1-F143FA7271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4D1EEBD6-55A4-4C9C-8C1C-86322C2C03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7A294953-9475-476F-91A5-5F686AC27B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BCF28A17-1DAA-4FC7-9D00-DE9D1B1FA8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0FDBFDB3-9298-49AE-9579-27BA5A84A4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833C20AF-0239-4A08-BC16-B357BF4A0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141E24C2-F5D1-4925-BC26-6C437CE7A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9CA30719-E57C-4E92-B7B6-048FC6B9C5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03559653-32C1-4B01-B999-8690DE4A3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8E9BA5AD-9DFE-4C69-834F-D3A012EBBD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08D8C39F-9A00-4653-8BA9-05C8A6FA94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23E033AE-AFC1-40B0-AC73-095B0B2F16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914B50CB-425F-4C70-A1BD-C1DA7FDA98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DBF6A7C5-E388-4CB8-A78C-D3C680BAF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2091DC99-6A85-45D7-A438-2E14A17CD2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E1AB97DA-27E7-4786-9815-C4E9E0DE69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31637A6D-854C-4D01-BDCE-E9F209FA4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E652533D-E2AC-4D16-9EC8-B0D5F2B9C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8BE30A8F-7020-470E-8EA1-2A8709C5FF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6D74B5B3-EA67-46DE-84DB-8418BF3FE3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94BC07B-7BE1-4A19-8F72-498B8D82C9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5F07B88C-1EEE-4A58-A6E6-8EAE0E76FE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653C928B-B403-46EE-AE47-984B581873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AB1448CE-3BB6-4BC5-B9BA-8A211B287F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76E7740A-F21F-4704-B795-157F674DA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F06C8878-EDA6-4752-997B-A1FFE884D4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92CCAE28-14E6-40A8-9086-CA619802D6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D0DCC673-DB57-401A-9EDC-92F0E6746D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2B0A11F7-5127-4572-9A28-EB5FB3190E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CAD4FC78-626C-49F9-B00A-1CA692D5F9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1519F0D9-DFD3-4F53-80EF-489B208C25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527C233E-4192-4668-8832-BB75EECA20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BF30E3E9-CFE3-4374-ACBD-7F73DCCB54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A4500DCB-5314-4004-A157-91D1B5A80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D817544E-57D1-46C6-9748-C4736DC96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8D462917-487D-400E-9F30-DA3858BA88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A916463E-7EBD-4AC3-977B-24B5E2603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F9AF5AE2-441C-45C9-847D-C586BC9596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0E7824F0-CFFF-4A07-8D72-6E70811B5D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781CD22C-407F-4333-87EA-05FBCFDA3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7EDFE42B-D289-43E0-B84E-55A0455793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722DBA55-433A-4007-8CB0-65EE8A31AE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BBAF40EB-A02D-46DF-9EE1-2D76E6DA88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77040915-5D95-4BE7-8CF5-147BF7C032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E864A6DB-8C1F-41FA-A73E-DA0838D0B6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2524AA6A-F78B-4F6E-8DCB-A5C4C0EEF5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ECC081DE-47CF-409E-AA4D-CC27D5716E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4B155B78-684F-4F31-8A1C-8F4016BA7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47239C49-B9F1-4CE4-BCCB-ED434BC1E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74032D54-6BB2-4E6F-BB2D-D125CB085F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F89704C5-356E-4DB6-8044-6C49DC309B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3C32B87-2F06-4E62-9987-CEAB5EC25A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2FB9A509-98C2-46D9-B2EE-E4ED53EC92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70253E9D-0EFC-486F-AD1C-9658EFD687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ECC34660-3C68-4BD1-9EFF-EC0A299C1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08033E13-ECC7-4CF5-B585-0E03AB103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FB5A4312-CF91-47C5-B9C7-B8566B4724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503E302D-AF9F-4F2C-9BE7-91A8B01D1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DF2B0EFE-7B88-4DF1-BEB9-44D6DA44DE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40654035-18AB-4716-81A0-762084FD94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F1992743-B06F-48F2-890A-50A13ED24A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C6CEBAC7-D5A2-4A7F-899E-5716D73156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812AAAF2-30D7-4A73-B04D-93D1280C8F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4C9D350B-0207-4128-9966-BBAE0A3E0A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65DD8F57-99C8-4D75-927E-37EB45DA4B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79FF84D0-8DA3-4EDE-9DEF-A6C3FAA1C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1EDE9567-796C-45FB-AE86-3C659CCA39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AAECACAB-DE90-46F8-BE25-062B884EFF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64E36BB0-F848-480B-A607-CF1546B25B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998B7DEA-A75C-4FF0-9E4F-618E20288D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82531760-F8B5-4B44-83A0-3A449F4824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6C38F34C-1E33-4635-80A1-B46BA32429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8627AE94-430D-4C2D-B6F2-50155C3113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AAFA2149-92CE-4FD8-8E56-545F745BB0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E5847550-AC0D-49E8-A24B-88675E5ADD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76E46638-CC44-40B2-8791-797C2D8242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E24C6618-688B-496B-9876-2554E4A5D7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1470A1ED-C340-441D-A0C6-957393AD9C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9D966397-BB89-42C5-8FD1-CB03869696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4D95CA45-8C66-4A9B-B5A2-638D62E88D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45753E86-1685-4765-BEBF-805610E148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CB22E4B6-3131-4923-8EA9-19C661E16B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69B8C476-FC1A-4819-8461-BE3A403322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F367511D-D654-486D-A863-CFBE8ABE2F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457200</xdr:colOff>
      <xdr:row>0</xdr:row>
      <xdr:rowOff>66675</xdr:rowOff>
    </xdr:from>
    <xdr:to>
      <xdr:col>0</xdr:col>
      <xdr:colOff>1514476</xdr:colOff>
      <xdr:row>3</xdr:row>
      <xdr:rowOff>104776</xdr:rowOff>
    </xdr:to>
    <xdr:pic>
      <xdr:nvPicPr>
        <xdr:cNvPr id="381" name="382 Imagen">
          <a:extLst>
            <a:ext uri="{FF2B5EF4-FFF2-40B4-BE49-F238E27FC236}">
              <a16:creationId xmlns:a16="http://schemas.microsoft.com/office/drawing/2014/main" id="{9CE2A1D8-3312-47B7-BF3D-8FE8FE50B58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66675"/>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0</xdr:colOff>
      <xdr:row>23</xdr:row>
      <xdr:rowOff>0</xdr:rowOff>
    </xdr:from>
    <xdr:to>
      <xdr:col>3</xdr:col>
      <xdr:colOff>152400</xdr:colOff>
      <xdr:row>23</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FD85336B-66E4-4E4D-82BA-17B7B16799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9843DB36-5912-436F-BD0E-4779A3B620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6F57FA4C-279D-436B-9107-DD3FF5B0FF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13CBF09C-B31B-439F-ACD5-9F2F3EF7CD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71407411-681F-4BB1-A990-E4650530F0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7C669B38-95F1-4F55-A253-D005A93D85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4F1E9846-DD61-4C9F-BE1F-92A33EE049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F9A80BDB-F6AF-44B8-8D88-CA8AE3E3FD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2295BB50-1539-4FD7-A7CA-B829E2408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FAD8F2BA-0960-460F-BEE8-F2B8F07BC6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F44E6C89-C630-4757-BA95-A86BB26F64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D4CF4846-7BEA-4280-83E5-6BF8270720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C6C40AC2-CC74-4548-A2F7-D746860C3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1930E7AA-F71A-49CD-B9D0-25E3DD2231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A9B1D451-10C4-49EF-A2C9-F800B8F280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ACBB2CB4-4BDB-4E6B-A132-107BA583E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4E5C7CE9-C403-41BD-99CE-E2003B6A94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8091D7FB-8787-456B-855C-03492CBA84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96F805E2-C03D-485C-8325-47FAA104B3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394C2022-6F55-4D9E-AAEC-0BA58475A8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2EA945F0-943D-4E25-B43C-F4658E7794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053CFBC1-1F4B-4860-A589-DFA357EC9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4332A156-0D0B-41EF-9F72-52A6798838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56492E8C-6762-4DC2-AAED-F268252862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BC95243F-C05A-4E0E-8A2A-4505D5892E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0C94D56E-E0F2-4145-BD50-A2FAE589D4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4D53D5D9-0775-460E-B941-94335006E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C40CE4A8-C6C4-49DE-8622-BBACF42BB0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F975B5C9-BA8E-4D76-A178-78C76F1F01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6FD6E587-7C3F-4F51-B137-2776D5DF52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61216E8D-EABD-4166-88A7-7111274A8B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6A350A26-2E85-4782-9C5D-98ADD559F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B5F9EFEB-3F51-44D4-8374-888B87FDD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EC9E1C44-0E6C-42AB-B9B4-E760A1D2EC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706E4BBC-5794-4C9F-8161-12E107644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30C2ACFA-A60C-4824-89F1-3A2A0ADCCA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20A79FDE-08A1-42B0-B440-2339B66150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3A3B7A72-A76A-45C4-9F94-7926BA7F24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4A4FFBF6-93FF-4119-879E-B571F11B50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1817CE58-1E4C-40E7-85BE-5F86937D39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20CD2087-55EF-4F3B-84D6-9CF5E7D857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B580CE6B-114B-425B-8497-2DAF71B2E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D778D2AB-E682-416A-A053-C9E5B4171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3E04367E-6009-49AA-83A9-F5902B0874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7D4AC38F-54CD-4334-9627-2D697A84AE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5B7FCB63-7239-475B-ABB6-BA6B495F3C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90C0BAD2-50B0-4D7D-9FDD-29CBC9C36B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FC7D6B00-C330-4E13-A559-676C833262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CCFD2DC5-A681-4E74-B9B8-8A5959013F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16C10B96-E0EC-45E0-91BF-B002502BD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A863D4D0-1DFC-466F-8695-73D53C24F1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DA37EF68-7492-4B44-ABC2-E56DBE32A5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9D288DA9-8976-4DEF-9043-4BD3E7D9B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04D781C1-1ABF-4060-8E6B-9015663FE1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AEF64027-209D-4B79-BD37-6BEAF93F7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A4031015-6678-42C4-8E95-0B0E35DDC2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05E17E97-AA12-4D4B-A7FC-F0A2FCC3AA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E60210D7-888F-4216-8AB7-A584E11426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3940C0B6-9AA9-430D-90A9-FE5E2B95C2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DD4F1FEA-8BEB-4393-A35D-803B451196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D61D640E-A267-4FA0-A5A7-C6BF21F44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C06169B2-0881-41AF-A8F5-2825C1AEB3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014FF0F8-1A46-4297-9110-149195771A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958527C3-D17D-4E73-83FC-4F071AA58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24D67236-EC9D-4422-9866-9071309594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47FE6ACC-23DD-452D-B1B4-50CDC54F5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D4DD0360-F84D-4D49-BB1B-438C53B45B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45F6B8E8-5E0D-4BE1-A63D-6B5EC5677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2B9F3B13-482A-4291-BE26-786960BB70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F166AC1-85E2-4052-B97C-3FB819123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43FD2834-48B5-462B-AD37-97D54C8237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F373EC81-8E87-4557-9749-4F768EF11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4B7710F4-737F-46F3-BD0A-C0B18266C8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3153AF50-4BF4-4C58-9BF8-156661FF9E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5605572F-2F48-42F7-B1FD-57FBBCD70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2498CC65-D010-4430-9EAA-9DC9702796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604CF31F-9E21-4A9D-9474-954EB57607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47AA35C6-AADF-45BC-87A5-09958DF6FC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02904DDC-71B4-4399-A450-6CA4BA1CD1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C03755A1-4C48-4AE2-92F1-65D78020E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7F2B2ED9-E4CF-49FB-BF99-E2E35FD18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5B33E0CE-A984-4618-8DD1-45907CD2A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EB9EE588-8045-448D-846A-516C61FEF1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7404897D-E8D9-42C8-96C9-3892864DB0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AB2F2790-7FDB-4311-997F-7C1F705D56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24BC744F-D40B-4FE3-A638-D287EEB3FA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7F9EAB80-0C81-4B1F-9ED4-326E559B0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BB2BC202-A939-440B-A664-70CA85E0FC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7E4D2103-F15A-46A3-A732-5D980837B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269CFCF-F3B3-47BE-B4B5-EC747293B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6559F9EF-7DFB-48C8-B7B0-726F84068A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D96216D9-316F-4C49-AFBD-6FD5EA04F8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D4F379F7-C140-4568-BED6-C74B75EB7C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0A2AB96E-7144-43A1-9E95-1C03598BFA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650B97B7-767F-43BE-93C3-27527B25DF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5AD1A03F-00C0-4926-A347-3DBDEF4FC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F82F6008-D06B-4805-A29F-60EE2EF899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D2492BCB-336B-4210-99A8-025CBBF221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780F3788-1334-4245-9034-CED58989AD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B6D6F6D0-2AE9-4257-B4C5-D8DF5E89AC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E4B52044-2739-453D-8736-84E4426D87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A47F562B-2C21-41D4-9F03-84CCC9064E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0487384E-D9C5-41BA-AAFD-72DD6D6CEC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0F5492A1-E838-4C42-865D-AD99860B44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96821DA9-AB3F-4048-B1F2-A0B9FE6A67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32F82258-A58F-450F-88DA-17B0167FA7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121B187B-35DF-4EE8-8990-33856F7589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C6AFA3FC-B328-4E48-8EC1-B1BF2C4BC1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BFC050EF-F81D-42B7-B3FE-92CEA1EC3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C49D14F0-8909-4480-AA60-B5A4476BE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2AC68352-3801-4A7C-809B-EEBCA4F82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11ED1DC5-5F19-44B3-BE2F-A780ABAFF6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A62E9E54-0182-4C41-A6F7-14CC39E580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54C74E4F-E54D-48A8-A3CB-BDDE84ED50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5633BD36-683A-4332-A097-E5E27F0CF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2EDB60FB-369F-4A76-9F34-45F0DC1CEB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758A3E7D-12BB-4CDB-BE73-2A571B3F76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F6F2A337-F2C1-4332-9044-C55BB17F2A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A7C63D88-4F35-4A8D-AD6F-DD89285D66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FD0D00B5-5FBB-4767-A014-AE4126BE2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4B8A6161-2B42-4650-B76F-B4B7782D6C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3230B178-7705-4A51-A451-D909EDBAB0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68E2FDBE-F2A7-47C7-AA70-69A6BA4DC9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2A53CF21-86C5-44A4-AB3F-C3E470398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E40BEF5D-5AB1-41A0-A9A2-2531247DD6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17435762-8173-4A64-ABD0-625529662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08C9453E-FFAE-4309-9030-302A8CB0C2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4BEDEFCD-418F-446D-94DF-65239EE48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7D10D8F4-48F6-4345-99EC-88FF041FC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C2234815-E412-4DCF-8B52-D51BC2625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E5B4EC89-62B8-4A06-81D2-C442F86919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96A3F20F-4A28-4C14-B4B8-150D80205D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98C8406F-E326-41CC-9E45-3CB8BFFC50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7697D3A6-779C-4F3A-8E97-711E5547B6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F9B7DF9B-0AA8-433D-B083-8C11F7335D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809B9F13-1D5E-426B-849A-39B715E450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E69DF4A1-7EB5-4233-96E9-449FBEBE29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1C8C0EB6-A3AD-4938-BB5F-EA91574D7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CAED1FD2-8299-41A9-A7DD-3092B5FC27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28A0FADA-3BC0-4498-A10F-E0A7406FC7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A30FB4FD-497D-4410-9737-1D1D19905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FA1A1DE7-A062-4A55-BD90-4C3ABB0985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2700BF75-974C-4E51-8FB5-342C4BCEB8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62AC4179-858A-4F4F-8844-993A59AF37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2BB6EBCD-4855-4A00-9090-52CF6005AB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8D978817-5A59-45FD-91C3-CA74924EED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01128A76-CD39-4916-A149-BEBDD3985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64811B38-68BB-4A5B-81B9-D5CE4E1EC5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6EADDEBE-55E2-469D-92F5-5B47AF969E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7294D29B-9577-4015-82ED-514723D2D3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DBD70C4A-0EA2-4568-8DC8-BDC92C78A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C07C1DA3-CFC9-47F2-890D-A393F692C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54F2BFFE-E829-43FF-8F32-C7F6F40AF8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80C03678-6A70-4E08-B923-0104E3F11B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DFFD3E62-8BC9-46B4-A7B6-41D3E06C5E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C2DB8E9C-2E7A-446D-853C-EF57E8682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6AC5E9D8-C7FE-4A14-8E16-4295FE057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8B96CCE1-BB40-4F61-BDF2-D6FEC9C628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47F49E7F-A686-4C40-AD6B-3C76B4BE33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9848314C-CFF3-4B47-8E28-1699F807E1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52C71F7C-1294-4374-9F66-3DD60E1297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D173F14D-6F0A-4340-81AF-2FEC006E3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4724C8BB-B220-4EED-9E74-C36ADDE4A9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1F02C989-CC75-422A-AE2C-743F55F3C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9C601C3C-2526-4A31-BE75-A3A03CD7E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71A8163-1007-41B3-8007-6499A60AD7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D0A0C7D2-8D8E-4EBE-AA3E-E4D5157C3C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18DBF724-6992-43BC-8CD5-983B3B5B51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649C6688-450B-4A23-B842-6FDCC1D0E7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A2309849-B057-4B1A-960A-8A523E956E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81AD3ADC-D77E-4BE6-AE47-D2393A3653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A7C591FE-0FA4-4B93-984F-32CB671A83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235789AF-DDCC-402A-BCAE-ADC722218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7DD87593-78CD-4E91-9F5D-7B76A976FB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F04B5BC4-7AE2-4C65-B5BD-1EABD761C1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77947413-A638-4D8B-A76B-B55244D22C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1E698F33-2AED-4791-BCB2-5E5308863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F8DDA64B-442A-4D93-A20A-962CDB9780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7ADD79E0-46EF-4385-AE2D-24F8C4524C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420AC0BA-D113-4C15-BBD1-2F74A3A14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EDFFF3AF-D3BE-4027-B18C-765C67CB4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2EF19F26-7679-47EC-A67F-517545B7B4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70B8098E-54FA-46F3-B9B7-FF59A669F3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D8A1522C-402D-4684-B7A1-D28A27A3B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0A99B47D-13E5-4892-8042-69D25DD5A4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C9863A1F-8355-4D48-876E-4E9F136BB4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3A76EF62-A85D-4776-BA09-AE50C62DB1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319C28E3-BFE2-49DE-B0C9-70D4F535D5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27B359C8-4E18-4F26-A11C-E1CDC5E7D7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89EAED93-1491-4734-B506-1F12F134E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F92A930A-3D78-48E8-B618-CEE4C0D0B3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975D2E79-43FD-4C34-8480-D3E4051200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AE981606-3383-4D94-9EB4-AAACCA730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A47AD214-B249-4765-95A2-48F0F182F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5282448A-4BAC-42E6-821A-9905688832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BBD99E55-14A9-404A-8E91-21E876D162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3D6A7A6A-7E64-4C9A-836E-6DA4DD3988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C33F788C-F796-495B-A7BA-CE8F2A1490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8F11A3E7-B549-423B-A6F2-596E79197E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DD1D360A-4643-4587-8E03-218D559420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ECE0B088-BB38-4587-ADB7-F38CA3856F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691AB569-4850-4EF0-871F-328AD419FE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E816356C-59AE-48C9-B057-63C45BAC3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42BFF396-C067-41E6-908B-759C4D0FEE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DE25A886-D7F5-4BFD-A5C4-605FB3D26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0E5F2AC2-BCD5-4D54-A3F5-68351F2029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09DFB7E6-5FEE-4047-A9BE-DF43613646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6E41F157-0F1B-4D51-9500-F06B31ADA9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E076A698-3F8F-4A25-A390-9E9982FE7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5A368AE6-C433-4DC0-8E4B-DAD668EDDA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40FD36AC-02C6-4EA2-BC84-99D02C9D66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AA112FE3-429D-40BE-83C2-163D4F47B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E7F5A163-1C8D-4E2D-8016-61C76B450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19507471-9697-42CF-B643-06E486D0C6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7F9F1F09-0AF7-4ADC-9A50-3CE4008665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DA12EBE7-1CE0-41F0-B6C7-888D667D2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FC0C7D43-3838-4184-A873-712972A2E4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0F424947-73F4-4943-9EA6-899AF749DE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DB53209B-8CDB-4D63-A693-24BE0B46E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C7768481-9267-4D7F-8F63-E90069A953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46D832F2-6CF0-404B-B115-05CF43A94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DB29455E-E819-4D48-9746-0953290F35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3461EBE3-F838-4323-B22E-8AD930EBE3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6A1B9E2D-4DAE-469D-8F50-6653FB4195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964B70CF-778D-4033-8541-51DB5E555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2D7D415F-860B-467E-A01F-DBFF305D5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B2AD29E4-8AE4-4E5B-AC11-1B745D64B4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BF54FE1C-C49A-4DE0-95AF-4E0B36B2C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CA263BA6-A753-40FF-AE49-32A629BCD5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0D877F5C-D1F3-4E10-8EE5-A3FF00BFF3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079110CE-E426-430B-A7C6-45B5A66DD1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5BB749BF-8CFC-4418-92AC-89B8A5C86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E54E5F43-02C4-4318-AF74-84A9ADAF24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4A56D1C6-0595-48C7-B524-F094FC59A9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0466A726-FD70-4B02-9950-619A9C07F3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6265E7C3-4E6E-4557-9970-732B0D5464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9B78890A-8DC5-497D-9171-55AAD31A90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9B40EF95-FBB8-4F82-AC7B-53D8C0634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980EFA2E-BCD9-4DB2-B8D5-29E99293BE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71AAF06C-B671-4F5E-B2D1-1F1D6E6DD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332FEB9C-CF6B-4379-8802-0A5F669507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B0703F4A-41B3-4CF1-BACD-3E1511DE98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CC400E03-D991-49E7-8ECC-EE1B8DAF15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D264586D-7521-4652-9F1F-6DEFDCC736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970BB2DB-4797-484B-811E-0616AC7CF1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F637CBE2-EF86-4F5E-91CF-CC9D161476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5D7580AD-FBAA-4DF8-9D15-5BFBA72174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87622AF2-C82D-4778-8A43-E62462C2E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2D82598F-966A-4289-8F3C-A0EE6C9B43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CCCF4A2D-BDE5-4BFA-9EEF-F36690342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5DFA2E37-3FFA-4DA2-AA55-DD17E966E6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A386236E-ACB0-4486-B14D-B3D8DA651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BD9CA0DB-5D66-424E-9D50-D1E2900D55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92C95A6F-72FE-4D1D-B2A5-62EAB374B6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3656AA51-531D-4008-BCAD-0EA1AED835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B12A0421-DA5C-4A6B-B6E8-2C9664512A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321F36B5-8B9A-47C7-9541-EF04F110E3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4F742116-423F-4059-8500-51E10C9BD6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FC2EEAA4-36BE-4427-B65E-104104180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F16C3722-643B-4B7A-9ABA-22BA922B7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72C59475-ADB4-4FCF-BFEA-19E9273C9B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EA9B2CAA-A05B-4515-B275-68DFCC42E4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C4163326-CAEB-477B-8F28-BAA01B3959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52DC5971-B023-459D-9C63-1144ED88A4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7573B97E-C948-44E9-B1B0-BA9951D031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FC2F5B74-1751-444C-8788-4446573E9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E8A34BC4-A868-42E0-938E-932C6BD83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08CCF8F7-CD82-47C6-9230-438AD39BC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4AF6D604-D590-45D6-BCAD-96EA99A52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5250DF73-B020-480A-ADCF-26126A5EC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B3F30B41-F246-4A42-8ACA-3AEB450CB7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37DC3DF7-383E-48BD-A885-4A6D9A42E9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FE792025-0C84-4E7D-8A62-D6A784D33E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165C2E64-49D2-43E7-BE1B-B80DB342C1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B08793C1-1D5B-4D9B-87FE-7C55C8E31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904C29EA-6551-49F6-B647-B2DBA65308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D47BE7F2-DF34-42DE-8305-2D74B1906F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F576B8B8-F397-4124-97D1-93B0EA9C9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7DAE655F-921B-460C-AAAD-EB2B9BDF2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BAA93049-E5A2-458D-85F5-441E02A144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06E669EE-85CF-4AA1-B7EF-9C33A7D6E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4669A6FB-A2A9-4BA5-82E6-FDAD0326EC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31AF092F-6AF3-48A8-A728-D767711EA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F36D5C3D-B523-42A8-822B-4F32BBF92F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B4FB114E-923B-4A25-A28E-6D09F493D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21E7F79B-6DA2-4492-89A3-675A7A2D54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AE882BAA-0498-4A88-941F-CDB51AC7C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23740250-2920-4FD4-9159-119874DEA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ABFA2442-5E98-4687-A41B-683D857B84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3E4C66F4-A0E2-44D5-A23D-DFC4D7ABF0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C35A49D2-4ED7-451B-A848-43F416108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1E939F79-ECEB-40CB-AE51-A942FB8AA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8EC50F46-DD16-48A6-9D1D-5197C94011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4B870B59-BBD4-45FE-988D-BDC31CB193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38F080E1-415D-46D8-AF62-2152E6A4DD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6757832E-6F48-440D-81FB-770A0413CC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9A3390EB-0BC6-4B0B-8F2D-4CAEF8570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1CE37B61-B2EC-457E-BB38-4F540CCCF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7BB71A87-0ED6-4119-AE92-EA631151D9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DD452C82-828B-442E-921A-FEDFEC2E06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394491FE-E7B3-4D31-9691-0AE3D1320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887CFEDA-3BE4-42F8-8FAB-E87DEF21AF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F8E3877A-B855-4A1E-86B9-A494BF3761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52B4CD59-9D0D-4523-87C2-5350D79F4C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698B4FA5-EE10-4EE6-AD6A-E7C958517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923F4086-6C87-4F33-857D-289628231A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0D10B7E4-B7A9-42D0-88EB-2EA8C6C998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C7486523-C486-4999-A423-BA813DD58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5E1D9333-B5FE-4564-97F1-5BF44C72CD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47FD347-5038-481E-B968-B995CE55D9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BB560513-E629-4442-8BFB-DC0D52306F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CDC994D0-92E6-428A-B3F5-8AEC888DF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4CBCEDE9-44BE-4829-96D3-14715A162B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462079B8-C7AF-4284-8FAB-6C5B1297ED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B7A121E-5AD5-4701-9169-45BA7E0906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C0AC796D-A7A0-4222-B756-59D31D76D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EE327275-E2E8-4DEF-9FB8-DFD667B603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3F33CFF7-B0B9-49E3-A4EB-6E9BBCCE76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0ADDB590-D73C-4818-B83F-07557421B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16A43C0F-EE46-48FA-BC19-A95E50980E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269A0AB4-5435-44F6-BCFA-DE14662F54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80CC50B2-03AB-4F86-B4BB-EDDD5B935F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AE65821B-6CF8-4919-ACCB-46201281D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3931A3CE-B300-4393-BBA5-9148B8567B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0DBAE782-A9E5-46EE-9EB5-1EBDC076BD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21A097A3-571F-434A-8D89-217FD3206A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597CBE97-3A5F-4BF1-A933-01076D16BF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D876F347-1814-42EF-9873-F942A76ED2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DF6C2F4B-95DE-4142-9BCE-72B9966092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6E68C418-36FA-4E8C-885D-86D2A5C9BA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C469C919-D003-450E-9E66-A568282D8D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79E1F272-C95C-4A2A-BA0F-590627F91D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78DC1957-DF86-4884-9431-A34B0005AA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03180A33-6FF5-4C0E-905A-82B555B8E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C609D1A4-A3A3-43FA-A649-716CCC2458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D57BEC0F-32C2-4931-A245-03A1AB29A2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4D62CE64-73BE-43C5-9646-EF28AF7611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73D11BB0-AF19-436F-ADAE-5D8664D774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21C217C4-C0DC-4AF8-9AA2-C2E241DB0B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67C5AA2C-4106-44FC-A661-1FB0317195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6969173F-681E-4056-A81D-906C002DB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AF219290-FD0C-44E4-91FF-AB1416453B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F40972A3-3CEC-40EB-8DA6-AAD35EB38D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8BFAE10C-0D5E-49C6-9A17-53DF09820C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0986DDD5-D935-462E-B52C-A47E7F055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2480EDF-BC91-4B4F-A5DB-0E2BDAC5A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A0D81181-03E7-491A-8619-70420674C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81F72787-03EE-4F98-A843-6764883682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697632A3-A4C2-4AD4-B9AB-698856C573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3CC26178-B07A-4F7B-BA52-B90BE2CA3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A4A5BDBE-869C-48D7-9F60-D3B89757E6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82D5C3F9-43BC-4A5F-8F20-4020E1524A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866F4DE9-64EC-4BBE-85E9-D661BB85D6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9D07DFEF-01AC-4200-B845-C5E35ABEA5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4DFF70E2-0CAE-47E8-8BE9-069E5E6592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A222C31B-7FC9-4216-82D3-DB3895C250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62BBEEB7-0BBD-4A7A-9549-4D8A2D7D89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EAAFB49C-68C1-4AE7-94ED-D2A940C473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78D551CB-D7E5-43CD-822C-EB70AC7AA8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60E81CBF-76A1-4EC9-827D-5FC5186853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C898C800-7CCA-4144-845D-306C9C51AE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F4B6B3CE-FF06-4240-9419-8D05424793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ACFF485C-A87A-482B-B6CF-086CF04E7C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F2CD6241-3444-410D-93ED-B3DEECF186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79CC8B40-403D-4892-BF60-D15ED49708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8A3A8FC0-67E1-436F-BE31-81A0881461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737B77B6-BBA5-4CF0-89EE-08D2994496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77D7D489-AAE4-449E-BB22-6795CA5044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A86E1F9C-BB47-4854-80C9-87588F84C4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D5C64D72-5C7B-4888-BEC3-4228AFB8BF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A03FB0A8-0B1F-4040-9D75-BA8DD2B303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58C95FB2-A91B-47AF-AFB4-D9B3AB8B78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2583C924-ED6D-4294-9CE2-B17608C743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D2C52364-317C-4ADC-9423-8BC57698A0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2BB50C7C-7D8C-4E12-AE8A-68F28BB511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BE667A93-6AEE-4CB8-93D5-86604F2EEB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DDFA76B0-CA63-48DE-BE43-87FA1719A0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9D4E01A3-EB62-41FD-BF10-C2C9CF7578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402166</xdr:colOff>
      <xdr:row>0</xdr:row>
      <xdr:rowOff>95250</xdr:rowOff>
    </xdr:from>
    <xdr:to>
      <xdr:col>0</xdr:col>
      <xdr:colOff>1459442</xdr:colOff>
      <xdr:row>3</xdr:row>
      <xdr:rowOff>121709</xdr:rowOff>
    </xdr:to>
    <xdr:pic>
      <xdr:nvPicPr>
        <xdr:cNvPr id="382" name="382 Imagen">
          <a:extLst>
            <a:ext uri="{FF2B5EF4-FFF2-40B4-BE49-F238E27FC236}">
              <a16:creationId xmlns:a16="http://schemas.microsoft.com/office/drawing/2014/main" id="{27BABA00-2A16-43F6-B6F5-57629D763D0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2166" y="95250"/>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0</xdr:colOff>
      <xdr:row>20</xdr:row>
      <xdr:rowOff>0</xdr:rowOff>
    </xdr:from>
    <xdr:to>
      <xdr:col>3</xdr:col>
      <xdr:colOff>152400</xdr:colOff>
      <xdr:row>20</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99111637-1D92-4E12-8E0E-D02C4D8281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A94776BB-BB11-4A38-9278-F48AF61B5B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0E278000-1125-424A-BBC1-F143373CEA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EF87AE76-31A2-4224-B205-5A43C7459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041619EB-7745-40DE-8751-7008C041C2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B4EB59BB-467C-4755-82B9-A8E0297C56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3288C0DD-2072-4CE7-9775-56819CFDBB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42C2873A-09E8-4127-8FEC-1AE2198C92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AE995028-EE29-45C8-A330-5665E8CB49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19EB9484-2506-4F45-9566-1135B4715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D31A76B5-070F-4D88-BB83-F9F326B1BE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CEA580E8-47CE-4E8F-B2C1-91978A2487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3BDB03F7-B129-493C-BFAC-DC644C501C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099AE03F-A9CE-4C8E-9DC8-17A5353B35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31F5EB85-9D01-4D4D-9E0B-F2F10463C8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D843FB59-AEE4-4894-A74A-B78D24183E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3AF38F6B-630A-46A5-B7CB-907BCD5128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C560C98A-38FD-4BCB-B68A-CC391D2080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463E0212-0454-47BC-82C1-C4879A01A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474D045-96FE-4E65-9CC2-8215809AF6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E55AB97B-2BCE-4C6F-9803-7771F7625D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FAE8C540-B556-405C-89B6-744201C49C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C997587A-B3F3-4A0F-A6BD-61CB87D36B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6B09C596-92AA-4976-B9D3-8BCF7CECA1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5E4FB6C7-9E54-4E5E-AA22-687112B43E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B54EB0F3-F96B-4D57-BE8A-441416683E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4570C120-3615-4A73-8E0B-D6732B9FD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F036F769-D1FC-41D7-9A57-6402119364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854ED0F7-3B3F-40A3-9290-FFFD9D1DD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7D8CF678-8EFD-48BF-ACCB-9D60C8F28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12FAC875-D44B-4E8D-BE8B-ECCEC7C8E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808861C9-330D-4EE0-B25E-566AF0B65A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3326C637-20F6-4A29-B343-17348D21A7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B647432E-B4AA-4A89-8C43-82529C4C93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2BD9B387-5D53-4B48-9037-581A0C136E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8EC88414-A421-4D06-A01B-61E9B693D8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52C54B2A-E36B-4B34-9877-5B1E914417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E7F8E234-D77D-4111-AC1A-FC2AF61369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EF410FC5-98F5-40A4-93D5-4F5C961123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CBD7F5E9-2A23-4BD7-B069-FF0A8E8107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2EFADBA8-9A8C-4FC6-9A4A-76F34C93DB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7A5CE891-7CCD-4A7E-B5E5-FE1A4014F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BA3CA4C9-7043-4E76-B493-74173D11AF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FD0513F3-F2D7-4019-B99F-DDA2CB89E4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11727309-BFCD-4545-8677-F77A82A345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0B0CA39A-DF6C-4253-9B6C-C37065F41D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8ABC7D51-E7C4-4056-8EA7-ACD5D29B8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71672805-B1E7-4840-A38D-6D7E3E19F1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56469883-B634-485D-B2A6-E7BAF5EB3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E5AD508E-1199-4FD6-A61A-44C174DAF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92D63411-582A-4513-AA6C-8F845467EF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0E044424-4558-47C8-B3BE-F72E8ABAFF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A8728FDF-054C-4C60-B3C8-596E0552D7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96351CB3-86BB-478C-AE1E-A08BEA57BE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00F5E48B-F63E-41DE-BDAD-3D1FEC7926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6109E024-D27B-4D5E-9D7D-A4F6CA47C5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3443CDDD-E833-404E-94E7-4A723DE4A4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A3E0E3D9-E5B0-44CA-B2B4-E82B4D1C6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451A7784-7694-4D3E-919D-8AF011159D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6FFA8E55-05A5-453C-AE42-92AD17B236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0E478AF7-2B1E-4105-9BD9-6415FB2CBE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BF6CF09B-76F5-454B-AAB7-7E29BAD219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D846418C-6B92-4126-9D42-284A01E74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1649495A-838C-4C2D-B5CA-284A2A0447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FE2C5D0F-42A1-490A-9659-BC0B2BC20A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DEC7BE7C-ED05-46CD-AF65-361A1C1173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EBCD9719-2C46-4E58-AECC-3E7A17FAEF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495572F2-9CD9-49A4-ACFE-76FE301629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C263C699-8932-4835-88F4-C2FF6DB1C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9F7FAE23-3ABD-4064-908C-D9FA828E8A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0C5B1999-6173-4DAE-A648-3265953FB4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A23424ED-437E-4B47-88EA-5F01E6F384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76DF2046-5636-4FEE-8299-89FC2951FB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63A7BF2B-2754-4B49-B965-C90E2AA589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BCAA6036-9B35-4A60-92C9-717DFC767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E97AD21B-6FA0-4C6D-B4EA-1B12E3CBA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F7D00418-855F-417C-9FBA-CCAE33143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9C985096-F610-4402-A40A-A2D6D3AC4E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F26450D2-33D6-4F7B-9209-E75EFC442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261CD02F-70B7-44F7-B29B-2D7E99C0DC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DFD87760-1A37-465B-833A-79771B9F74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634B5A4A-7D76-4D3B-BAA0-09346B64B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39E5E203-B422-47A2-8D03-1227255CAE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2AA5FB1C-2A4C-4252-8334-451D541ED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C9D074ED-438A-4561-A32A-F1EDB599B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43554BEC-0D37-4019-AD78-90438BEF9B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820F4224-F798-42CD-BA0F-0C6A4D07BE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1DC86298-FB0E-4398-B212-7A94DEC81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57CD5099-AB29-4FE0-BE60-C414A5DEB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902CC0F-BCC9-404E-8BD5-870D2E73F4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9D3EF16C-C54B-472B-9FD7-04078521B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05D2C59F-151D-4A84-8604-ADDD8BF779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2337C83C-770A-4EA9-81B6-D97B7D5C3B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C9E3CA56-91E8-48BE-9C71-63BC6CEA68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F575DD97-CD30-4BC2-80F6-BE164E5209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44FC568A-80B1-456C-9B1B-7141BA55A0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64126346-B0BB-44AA-AAB4-AF6016F51E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AA77AF71-D32C-4F7C-A911-311AEB3FAB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B7673FED-6EE6-42F7-9F70-F3EE9BC8C7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3694C38C-9561-42F9-80DD-F570F7C48C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51E4D908-8241-4E49-A639-EC73B6749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64A34497-5AA6-4440-8B9A-019BB3B64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842986D4-7B93-456B-A4C9-D479045FA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B82D5D41-02EC-4CA3-B823-96FCC7A191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4C60538F-F28A-4681-81CC-A96C77FB58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934009C3-7C1F-412E-9870-EE046C3BC9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EBEBDC4B-67F5-4107-84E5-4704C712F9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2297776B-B31D-4739-884D-BA11A683AF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004B0336-DC8D-47FA-ABC6-70B932B5E1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1034A625-8832-442B-9BA6-06AD31BAAD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774DD4A7-5453-41D7-9131-BF74D8E8F5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F573B547-D21B-4180-AE1D-54C77620A0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D7C81052-2AA7-43EF-846D-1DE0EF97C2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2A3F5564-00A3-46B3-837E-282093EEF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02462CBC-106E-4627-B4EE-790882D914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C73D88DA-E19F-4774-9908-9254E10356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40B3C663-89E3-4BBA-9264-5F1013CF07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FF99B5EF-6640-45B5-9AAB-CB70526559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6C50D306-0BA1-4046-84D9-A729AAECF1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66D5BD08-C1F7-478B-9846-34EDABE0BA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B04F070E-C81F-4581-8B69-E1A4122B8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C63B844A-3DC3-41F6-8CC4-5F786FFDF4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5A5F3CE0-078E-4D01-BD30-4DDD56EAF4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5E97B4A2-F1B5-4EC5-95A7-12C2B190F7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6521F951-2BCE-4A1F-8F9D-9F3A2017B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0BA1CCA5-B699-4869-83C3-2C16E0C27F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F59DD4D7-D14D-4476-B7E7-28D6AB4EB0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09347BBD-C116-4284-A60D-E60EA8F480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A98E4B50-A77C-4D7B-A5A1-A41DF604C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147F9025-4204-495C-998F-021A8C7ED0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94C68723-C977-4717-992C-9AD448613A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05835B6A-678B-4BCB-9B71-B99D96581A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56F9F4BD-29AE-470B-8749-B85F090FE8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2015A054-756E-4924-B7E8-41D5445ED8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F444CC1F-A843-45A9-80C1-8A89CAA1AB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7DB7831D-8E26-4C2E-924B-ACE88EE9F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11240D5C-CB3A-40CC-88A7-B3D9FDAF70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8D44734-6FFF-4848-8A3B-3854C85C6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37F0A44A-1F32-41F9-AC86-B51B893A5A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0C0ED522-4CCA-4332-BC82-55E7497192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07802CE9-72C4-4AE5-B65C-DC24EF5EE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C25F7C6A-DDE8-4308-837D-78B63D2E8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65B1309E-20E1-48A6-A5DF-570033B7C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A3667CE9-0A32-43FF-B5D8-782C05BBA1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E4B07009-2435-4728-9A58-5F8F52390D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DBFBACDC-810F-4684-8EE0-DFF1348751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FF0EF135-04D1-4693-8037-4571561301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A7F8E456-9F9F-40F3-AEB3-825480BAC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EF7CE626-124B-4EA0-AE73-CE830AA1FF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A0D204CD-9948-4267-8F4E-401F41EA36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AD0F8BFF-0E4D-4FE8-BFCF-C11F740A4C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4BA375D2-078C-416E-ACB4-33940EECC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8EE56555-B24A-4A28-A2FE-0C796B243D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A93F1045-3305-42AA-B045-0898ED1ED1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FD2F35E9-8513-43D7-AE2F-09B2CF109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B5D74203-3500-4655-81D9-6E17C48B9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68088ED5-7D8C-442C-A277-A5B0D53C4C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F6A515E2-0F23-47BC-B91B-1E75C5D1DB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E4CDF005-381C-4D1E-A2A0-412EF868EF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6468FEEF-8A59-4462-808A-A9FC7568D4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C2EDA85C-159C-4604-8BB3-001D20DAA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586C0545-B9FE-4EA5-B89A-0F1918BA32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C9D2D6AB-512F-4076-B1E4-6DF7BA653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6AAC1B95-4FF8-41A0-94BB-C0F93D93A1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77565B54-7D59-4CA0-A666-C5F2E8235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CE7544B-8E0E-4FBE-96F4-5D13CC164C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D2C9CA41-40BE-4CD8-A183-373BF280F6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501CD2CF-25D0-410C-87F7-1DC9423F10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E244B606-A77B-4C7A-8B1C-410F63DC56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D691FD3C-5CD8-4C32-9B1D-4F990911D0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E836FC3E-DF58-4A2A-B3B4-93541DCA1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7954B1CB-9470-46C1-A53C-D46899F788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27CE21E4-B691-4A98-BBFD-503502CB1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88AE81FF-CA17-4D9D-A199-EFB5A5D2D5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92CD5972-44EE-4888-921F-5A9EBC169D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9AFB2CE3-BF56-48BD-B93D-0358973D70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A98C3276-AFC4-43F1-83CD-90303213B7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9B9019BF-CE1D-4F99-802B-75F3EDC1B7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335D1858-54C1-4009-871D-910454085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16D64DEA-2650-463F-AD0B-C8FB5F65E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AF506651-A51B-44FF-B5AA-15D7CB7987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D7168A2A-AA3E-407D-A6C5-9744C2A2EE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6A181116-E2BD-4477-B49A-3FBFFB9D0E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E9D5938C-88F5-4B10-9BA8-EFF79687E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5C14D476-A841-4A56-AF70-11C2181016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7584C79B-A74E-4412-980C-7D126382C2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F4ACD36F-5E53-415D-8A31-DDE75CCD07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2434A716-EF87-4A7B-B61F-C4962AAEFB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C7FBD771-07CF-43F3-B7BA-3E4B39B4B3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66A2FED9-0F01-4B45-B444-FE3D1B0EFD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52DAEE59-B47F-404E-B9CA-5764EBF1A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446790BC-F31F-41CA-8169-3934E9ED58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1AA192D1-8C6F-45EE-87D5-26C341E088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24D3174B-A37C-4F8E-B978-F7E67AEF3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FEF6C960-0667-4522-A427-C47B4B98E5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19029CEB-04F7-4E1F-AC96-05732CAC76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F166A86E-064A-49FF-B097-8E868D535A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838C113D-9C83-43C6-A5C4-29BD228188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89E7149F-605A-403E-A42C-046F51808A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3D14F7F8-E048-4D99-8F68-8BF1D59FEF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0B419340-3077-4318-BE29-092CE4BEE0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78D49AA1-8F8C-458F-B1C7-9146BD8DBC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8BFD5469-575F-4DDC-8C4D-43C122A0A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6AD3BFD4-714E-4A62-944E-4D87641823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86EBAECB-232B-4D37-9A66-4DF816918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8898C3A2-9B40-468C-9F92-6CA0ABED35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60DFF8CA-7CBE-467F-A737-51C2A249D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52027E1C-3F2F-478B-8BDD-915580194C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4A683852-43D8-4BC7-A3CA-B6C873CBF2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C33C5928-8403-42D0-92C9-35C09DD408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FBDCBCE0-E1A9-4B3C-B64F-4A9C0F21A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C9670A13-1F07-41C8-8568-1F77D8F1FF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A6B34226-7A9B-426F-ADB3-9DE7EDF479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73C10D05-FB16-4CEC-A3A6-DA33F4C23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65EE7EB2-834C-4983-A07F-BC758CC22E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C169CBD6-A7A4-4F48-86DD-8392E471AE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52184E12-79BB-427F-821F-1F6F9718A6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5C29C56D-56E7-4972-8176-06DB29735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E64AF547-E266-4FB7-AC22-5E05D39A7C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7351770E-904A-48BA-8EC7-03197B02D5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28E49D7F-AB9D-484B-ADF5-E6C320C17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84209D63-53D5-48A5-AB3D-D39B761F36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01D2C463-4A39-425C-AB5E-E8083588D3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BA2D8A7B-5EF1-4EF8-893A-DC4AC0BB39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A632B16A-E646-43AA-9BD6-259CBC2B06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61CA74EF-4AC0-45D4-A8A4-82C5F0B73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9E558899-6D81-402D-88A0-81D3FBA6A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FC3136B0-20C8-4675-AFDF-433F146B73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FECC7A86-61DC-4699-999A-FD434C1FC6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12B13742-09AD-41AB-8020-AB46BD9C73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CBBB6F2B-44FA-4D39-830B-9227B4ADB5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9560977A-BA5E-4F08-823A-C25A3FBCD0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618E79E9-AB1F-4D53-BA0E-54C0BA6EE0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F8F6838A-2293-489F-BAC3-31995E4627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446B00A6-4302-4984-A0C8-10EB0DEACF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4EF865FA-3FF1-4BAE-97D8-045670DAF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AC4781C3-59F3-45D1-85FF-2DBE7C0463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EDC67745-E6B0-4E34-AFBD-D9B739D642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E13F92A-1885-415D-8845-E023DDF8DD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CDDF8126-E18E-48C5-981C-ED199F159E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0CA1BEAC-0253-4197-B41B-071EF3184A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AF4DEA02-5C76-42F0-9C13-E85F28515E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960C76AB-1AE3-4417-AB16-22B72B4C2D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99E5DCF0-AAEA-4A83-BF1A-FA4909111A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F0A8F90C-E200-44D5-B251-53C6FB43C2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32EBBA14-4F6F-41E1-9894-75DEDE38EF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E172AE54-BB74-457F-9142-B4ED6B013C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D08605BD-FFF8-4763-A007-DD2C82D2E7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94504889-DDB3-4BD8-B039-ECC06BF1AE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57CDDEC6-F647-42EC-A47B-4017CA5AD8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ABC528C1-6994-4F19-A1B8-86EB4C7AC3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89752ACF-D241-4A3D-99EA-2C349942AD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FEC2AD31-CFAF-4824-91D8-B92FB6EB50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5EB59002-A110-4686-85BD-7AB2E9254D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DCB22D40-6D8A-4F63-8389-4C7F2FA3E9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48702FDA-EB52-4136-A0DD-BFE56E8F1A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26D79038-62E3-4FA5-81B4-FD00EF958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CD497FBA-C8FA-4955-BF7A-1B8DFC63AE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D075BA3D-D73B-4CD8-ABAF-792FBEE36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C3523FD4-C4AC-4964-950B-1831BD86B6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F60B1A9A-706B-43D0-BA52-12B3E85613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859D6A59-E6FC-43EE-B562-5BDD33AC36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6EE43ABB-4AEB-46C2-8DCC-8946155331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19820BE4-08FE-466F-9F2B-C80CE01321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CE278DF3-F9C8-45CA-81E2-4E878B9F7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E14C5332-912E-4588-8A9D-B25E777C7F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0663EBAB-9656-49CE-9D0F-4F6D6A4F2A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3492C000-2B46-4C8C-A9DD-DEDE09A31D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2E5A27B7-6ECB-41DF-A5D6-B398FD7BC2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271095A8-D75C-4532-AD2C-0EEE910032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25F7F941-9E75-4E05-8F29-97B8BF594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A9ABEA57-B9D4-4235-8C71-D240D25941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91808F04-06D3-45BC-9DCC-91E7294053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CDB4D50-D5EF-49B9-8F72-B27C70163B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A9111EE3-BD4D-4FF1-AFAE-63B941C30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70197BD2-FFEA-4E54-98D0-D1125BAD28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A654EE1B-E211-4773-A02C-B6B9918DA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E3018916-8B62-4E7B-AB27-58850EC78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D1360364-49DB-41AE-8A68-9BFED35E1B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8A89BF3C-9CC7-454B-9B3B-C6796624D0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FE1B90E4-E681-4AB8-9FF1-B2060D71C7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8DF7DA30-405E-4012-80F1-65BF8EDA1B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8EB044A6-EF3B-4532-BD95-973173D06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3D993DD1-F159-463E-8E37-5DF9D2B776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21E96A2D-F941-4721-8C84-F78806AE6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F686E61C-BCD6-4014-B43F-67ED505A80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6F28A91E-8830-44C6-B3DA-12306880C2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861EF3E4-E251-41F1-84C6-D85D655F30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D3EFB2BE-64CB-4E77-8076-8877636EF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3A8B5AB1-EBDB-4D13-8999-DCB01EED00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97698CF1-9D2D-48A9-AE3B-546C683BE1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446115BE-34E0-4013-B8C3-43CBB326A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AE8CCCC6-DB1C-4567-9473-993E92B5EA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E7A38475-DBA1-4BDE-B014-8DC16509F2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50F75D76-5DAD-4212-B5D8-02E2FE376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9BD4A6A3-29CA-44C1-92D8-31F20CD98F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1D1ECECE-3B86-41B7-8464-9C6898CA0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7EA6259E-CCE9-4A41-938B-56D6DAD172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68884780-DF28-47A9-B47A-26D0DD4D5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33168B60-3C30-4C11-85E0-94A40E5354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2108BC9C-02AE-4671-BEEA-F49E3D50CD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D1C017E3-F42C-4213-A581-07BE2E26FA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59797E92-F73C-462A-BE30-4E981A89D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5ECCDC0A-A02F-41A1-A61F-EB47AC82B5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F3761EE6-EBD4-4BD9-A253-E897AB9086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52C24C02-E7BE-40CC-AC2A-09AA6F875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43C9C5F5-23EA-415B-A1A9-9E7D2FDDC1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45D5483B-D1AF-450D-9275-05B8BD97DA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EC2739E3-7BE5-4257-B1CC-51877168C1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647405AD-F099-4003-AFB4-4F86795FB8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41A725DB-3AF5-4AB9-B33D-CFA4697D2C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A11722F1-2462-4584-A74F-E724641EC1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40EFBB21-392E-43D2-8B83-D992CF1FAA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2864CC0A-3567-4590-99CB-CC59440863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0D6989D9-8183-4B69-9686-0F7696C7FD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38F91364-8C83-4019-A746-AE68E5BEA4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C2DF2171-4FB4-4DA4-9B46-EC122E967C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988E21AA-AABC-47B5-86F2-2C2FFC5C9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E0664422-20B0-4397-8612-096A330866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9436213-AD37-44F1-9D6A-DF0BA74E7D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2B28F8FF-8E79-4B63-96AF-6842DC55EC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95C3F925-BF9C-4A38-8626-06943C5200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CA79DB08-08BA-44E0-AADA-C91B46E9F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424B8111-8D91-4391-82C7-4AC3BCF0D4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906F3644-620A-4A8D-BD5B-3DA323ED4F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4A94164B-E311-4725-A18A-E4229798AE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CCB512BA-2E53-457B-9A8C-D0246243A0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A7A9748A-B29F-43E0-B592-AEA58D88FB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EA7CFA9B-89D2-49B6-910B-4515E8148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7B265D54-44C4-4DBC-9365-487EA25230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A198054D-C887-435A-9165-5DF29F4FBC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657135F2-6BA1-479A-828B-1D531D2C59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C7E50BCB-ABFB-4AA2-AEAF-DD87F12B7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DE4C85F2-8813-4D44-BD8C-CF54022283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D55AE6CB-3E28-446F-806E-21D003F7F1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622772E0-69FB-4573-9E0D-4CA002D38F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7C50132F-B9B7-4436-A0A6-44120342D5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442556AB-CB58-465C-A64E-8ABEC9B2E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8A79CEA5-CEC9-4142-B523-CA18B4FED0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9F36688D-E366-4748-94A9-434916EC31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7F328BD4-1285-46D2-963B-743A95F02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5BE5597D-DF34-482A-A4FC-2C4E87440F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C109AE68-B1F6-4AE6-B734-A87B1E19CD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9D67162F-5E92-4AA8-8160-FE6E7C02B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3197BD71-2EC7-486C-9BAB-D4A28E2050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28C1753C-F033-4088-9813-13A4529593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E4DFC5E1-3206-4A09-B8BB-ACE1495BFC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1B21DE9A-3EDE-45E6-A31F-EA6370EE2B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D96D7899-1FAE-46A4-A294-CD29A9F8FF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8F6A3029-AD7B-4F07-B0EF-C1E8BA253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03A150CF-B408-4537-80D2-6DE825B65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A9415D97-7F1B-4587-888A-301FC6195E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9BFF47C9-D8DE-4F3D-8339-F3AFB4888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6563CEF3-FF6C-4948-BF3E-02C1663598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A3EA79A8-0E73-4A28-9621-942534564B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E1E71E8A-5E3E-4A67-B5E2-000E1FC8D8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3C864160-C636-4728-AB97-05175CE819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D3571257-DA2D-40E6-BB9A-9B97B6A411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AC01C6B4-2F59-4702-A6A8-89AEE1922D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B1BD723E-BFA8-4065-AA98-A7F6C068F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E0C0B1E9-3A11-4F26-AC93-11FFF137AB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05D4DB2B-5F84-4876-9F87-68B77C5DAD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BCBD1F8D-F419-4AE1-80B2-CD5F66AE11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F5F5956B-855B-44C8-8AAC-B3F3A34ED6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8C3DFF65-E93F-4DE6-A9B1-F5118A0F76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433916</xdr:colOff>
      <xdr:row>0</xdr:row>
      <xdr:rowOff>84667</xdr:rowOff>
    </xdr:from>
    <xdr:to>
      <xdr:col>0</xdr:col>
      <xdr:colOff>1491192</xdr:colOff>
      <xdr:row>3</xdr:row>
      <xdr:rowOff>111126</xdr:rowOff>
    </xdr:to>
    <xdr:pic>
      <xdr:nvPicPr>
        <xdr:cNvPr id="383" name="382 Imagen">
          <a:extLst>
            <a:ext uri="{FF2B5EF4-FFF2-40B4-BE49-F238E27FC236}">
              <a16:creationId xmlns:a16="http://schemas.microsoft.com/office/drawing/2014/main" id="{E73ECA7C-825A-42CE-9C90-82347064D9B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3916" y="84667"/>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0</xdr:colOff>
      <xdr:row>31</xdr:row>
      <xdr:rowOff>0</xdr:rowOff>
    </xdr:from>
    <xdr:to>
      <xdr:col>3</xdr:col>
      <xdr:colOff>152400</xdr:colOff>
      <xdr:row>31</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9E1D23D3-F9A9-4C02-9474-5F6248470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B15738D9-40F5-4152-9788-504ED0F86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CAA718AC-916D-42A9-B458-7144640DE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F7895A01-4A09-4B5A-99E5-5546A17E3C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07267726-FEAD-468A-B54B-C8B1C86339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28BEDC82-DA04-4EA0-A58B-D4F5B8E55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A192C04A-8A0C-48A6-9931-168DEC57E5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ED9C32A1-0B91-48EE-A1E2-C95EA75F0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DD97D6CF-F207-4059-A58D-CD08EBADFA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8458B47B-D6D9-4B69-8DF9-9235665237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29249E5E-BF94-4994-90F4-1D5921C820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D9FF2613-4AD5-4E25-89B2-6E5FB9EF0A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6AA3C7D0-2993-41CB-805A-FA3AD8453D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600F1A71-DF68-4B6B-8BEB-7C7B7BF819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429452F5-77A9-427E-BB87-C40C769DE6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D27408DB-5236-4B3F-967D-41F030E4E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EED1ACB5-444C-4792-9308-B5CAB21956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D4F92612-0D8F-439F-8E82-8DCE165AED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46FCF4D0-0EEF-479C-8C93-13F13E5AFE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7C086602-370D-4170-997C-9F4CFC4703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03D2B555-9FBB-48FB-B046-60C158D77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5707F3AC-D7FC-45EF-BB0A-7CB4810558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6428C51A-45FD-4F44-B591-71199BCB6A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DFE8073D-ABC9-4CCF-977B-1259A1D64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585F9A6C-5FF7-4EDD-A3A6-5C6D645527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D8B28944-79F5-40D2-A1D3-CB25A1A4EE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F25E557C-F1D1-4AFD-B391-C1172D774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C4FBB578-427D-4A04-873B-869443D7F6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B429DC48-2C48-463A-8B0F-A39F24A63E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9F48B4A5-1E1D-464F-B233-6DE83B416D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5E557373-5123-4152-8888-87995AABAC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B9D1673A-23B7-480C-9B9C-0F14F78606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312ADD17-1AF2-4101-9DC4-158F1B9A3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35800428-E3ED-4A87-8DD9-CB2D066648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212330AF-F30B-4E7D-B8CA-95A4C7AB5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63D4678-2DF2-4696-AB38-570754820F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3A70C4A8-E6FE-462C-93D1-1C162D2F74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BFB64593-C9EE-4C5E-A9C6-EB21B184EC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662698B0-66CA-49B1-BA33-0ABC389DF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BB3A1CA0-1973-45E9-BF10-08CD887CBE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C645BF14-D2DC-479B-BAD8-1B45986521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3FF21D91-6059-4D53-9727-4197926AA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CC2B4727-0B64-46A5-B66B-4F77E69AD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F9BA7C69-E4DA-45F1-98D1-6F6FB04810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D2416719-905B-4BAE-8AFD-67DB7708A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3C6456C6-62C4-42D5-99A8-3A76D7F57A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FB9C1A51-2FE4-42E3-B9AE-5E7A930AAC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814A3D7E-ED40-4F7F-8F6A-2EAA497D0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B2A0332C-F0E4-4899-9ED0-BC6F01443B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ADA9AAB1-8736-4A9F-B4B3-208F9B31F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FB0A5015-92DA-4DED-9FF3-D92A0112F7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23C01E89-E006-40E3-99E2-AB1B28F9B6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15A1052-C843-46A4-B010-47C74159E9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4254CF6F-693A-4A52-94A8-751A2728A6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699CF073-FEB2-4E95-88AB-735E61778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29FF46B5-D099-4A8A-A31B-D99538CFE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A384B8B5-2265-43B7-AB4C-A9B3C51627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A2E24942-9D6E-43A9-A9BA-BBA40F9342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594D1126-0281-47CE-8543-2C9DB3B550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36471956-68FB-4B4A-A1DA-09DC96EA1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94176B9C-5D88-42A0-8ACD-B82F3844E6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18A3E4FD-2322-40C9-9D92-D6302620C1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94C7A3A1-5B21-4578-83B9-D42617DA57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FE2FC136-8A1E-4B3A-A9F5-3A8187AB46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4D4885A-4BE8-4A27-99EE-DDECE0219D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16E74518-9C78-4919-8610-6D3C8AEE45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8D5E1578-AB8A-4A59-A48F-A8B991A267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7104ABBA-8B63-425E-BAC3-696BBB286B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01C6BACD-FD35-4D5C-B65B-46E5539EFB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83524A7-5018-4CEE-ABA0-1731773FC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EC51C06E-E454-4662-A5C0-C0A47DBAE7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F456DA4C-74C8-4010-AEF3-7ECA9721C6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70028776-D855-43D8-883D-EDA1AD1C07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16EC0196-9D29-4A51-938C-29E1EEB9B9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A1AC8687-3C63-4120-940F-7AC811A799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1F90AFCD-DCCF-499E-BB52-F148FD5795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A6E81EEE-AAEA-4163-8450-7F51763EFA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B7788508-1117-4BE6-A7D6-BCEAF2B64B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46D931B2-8277-4D3E-86A2-182670C0B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E0295825-4095-4ACC-8ABE-8FA95DD39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156C5B70-E6DB-459B-8A83-30B47F57AE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7D34665F-1623-4656-B239-C569FB370F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DF1FD2D8-3AAA-4987-940F-AA060B3471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15BF33CE-A94C-4CCA-8551-A3E753397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A780D646-EEC3-4BFC-8F09-F5B15D58A7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64B1409D-FA48-4576-987E-8865A1C881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2A9F160F-F9FE-4CEA-B7C9-B896DD17B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99C1AFB4-8F7E-4856-9DBE-9879585568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8693DEF7-0F65-4D8C-813B-5D994E6ACB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EE013318-ECC8-412C-9BEA-ABD2B5A733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ACA12339-27F4-4691-9D9C-1D3A73715F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04E0A4D6-71D9-4729-ADF3-AE28102818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1E0B5423-740C-4462-A307-436D0D56B2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7649B136-7F17-4A80-A600-700C5BC669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D77DB140-6EE2-4D1A-9A81-306CCE4285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A5003578-61E2-4455-8AD4-066F9BA6C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063973E6-0FD5-4BA1-BA47-F86387F929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6A0352A2-0548-4E3E-88E3-05725C6E17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8AD2EE1A-2CAF-4F42-9967-38AC53B5F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03AABA7D-C68C-4ECE-9CD4-F8B0CE048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9DC80F04-BDCC-4D62-8A59-CF5810D00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C3DF3372-9360-4D06-BC09-FF882695F6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2BF4D158-1826-4639-9A8D-BA2CFFA1A5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D86417D5-F897-4071-A5A1-E1C07917A3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EC5F8A2D-8E00-4C2F-8C81-9515F0F4F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41BEA2BB-7272-460F-A403-D0B41F6718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347E6057-EFC7-4DFF-BEB1-B8C84E6535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CD3A530A-6657-4C65-BD07-93E6AFCAF8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9932D6B5-43FC-4AB8-BE53-DE452FAA8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38EF33B3-5248-4EAA-9F6A-D76620106F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D663D9C1-3AC4-4B6A-AF08-EA9E4209A7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B38D6AF1-D7A8-4CE5-ABD2-866836DE7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D8EB83B8-E073-4388-BFB7-7148238FB3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CD491CFA-ACC4-4F91-9E0F-9F7C7C5834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D1F13AD4-014E-4BD3-AED7-6241DBEEF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88E1BED7-3A99-40E6-A206-D36EECEFBE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812D70BB-8CC6-4B9D-AE7B-66C4434458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33C0C959-16BF-4BB8-B712-6BF378BD18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9659D756-45F7-47DE-8991-6FBF0A883E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DE494738-90DF-4699-81BB-2DCBBBC6A9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39EE8800-BD00-498D-803C-E862C9FCBD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14FABDC2-A9C3-4EC8-BC35-347ED53DA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FF2C231B-B4D1-4A83-8221-5D61037A8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6CF1DA2C-493B-48EC-AA66-8E7D54E228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155CA8F2-129A-43D3-85A8-BB26F48AA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FD26074D-D509-402A-841F-D11D839D3E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F37716AE-F381-49A0-9FFB-C41247A95D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E85BFE23-7996-4CCF-A597-41DDE7C099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5928B34C-60CE-4393-BCB1-498BE784D9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E01D9E61-A6D1-4FBD-A1B5-183B1389D4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517BD446-DB07-4412-8E7D-14CB98C618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09BBC76B-E329-4C04-9C6C-1A03229458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63756A19-68D1-461A-AEB6-E061A4DF5C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844DFFEC-750E-4BBB-B14D-147CC61140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E5AC79D5-F861-4B03-8F0D-1D89D036F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E3EE8A0A-CC60-4593-9F0A-97CE782AA7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1BC5889E-296F-4F5B-A259-6C2044E9E4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58827981-D8DD-4354-A37F-438018220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24298EE1-BB5C-4C96-9CD8-701C00BCA2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3EBE5E90-E08B-4238-A501-EC50C456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6F7D08DE-AB52-4128-87A2-6AB8ADD4E1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D21550C8-00BC-45F1-9D09-C385BCE6E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B09F7489-49D9-425C-88AB-4DCEA8D14F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C06CB554-CDDD-4D5A-BC1F-636362AB98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4DE0481D-80A9-4698-BEE8-72815EB5D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363C0010-48C4-4EC3-B0C5-57227A51E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F10A6561-5449-4B61-8881-9F54CCFF0A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37A622F7-FB3A-4048-95E6-D430AE1065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7B95F45C-09C8-4FDC-9BB2-AE85F4990D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29A64E99-2573-4AFC-A54D-B3CD4000E5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C1581A6C-F93F-4032-90C6-6349E2B87B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F11C3CFE-8063-4FE7-97AF-3356DC2CA1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9B5AED34-ED21-4BBA-9680-5FC3D30CE7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ED5B5AA0-4095-4A10-9669-8BB205173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5B1DDF9A-246D-4653-B894-714FDC7CB6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140E83CF-5A73-4BF2-A8BE-AB2F11DB2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1C66EB12-6A85-4CB9-97AA-62328AE438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2BD4C97D-A320-4535-972D-B193C0371C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29924317-5830-4E70-9C71-373AABE1FE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4A03C119-75F5-4854-B942-F5C0631D4E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6B046E10-736B-4BF4-B215-33265E3265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0350664C-8C8F-489D-9670-B792309563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42984C24-42F4-4FD8-A81A-ED2E409EA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B5E5430C-0263-4EBF-B99C-F2C8F234E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4C2E8A0D-9CF7-4E7A-9D3F-3D235459F1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D41298F0-3C7A-45FD-B1EB-FA28AA179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FF0ECC02-5F10-431A-9F90-9C7BB77387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3464A979-8B0C-4875-B9DD-24FAFFFC9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949772EF-F072-4D40-A95A-58FB986CEC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CB0BEC5F-FF2E-4293-8D7F-5E2C2F3714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96827C7C-C7E7-4F5C-B6C1-5110ED6DBD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5291391D-9593-4EC4-A4EC-1FF4F7CE19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DE8EF715-24F5-4E3C-A9C9-52BB14748F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288D8CED-229E-44FB-B236-234C234517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87F30542-3482-4803-AC64-8A6967BF08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0A938E03-6A8F-4058-954D-CCE082A64B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B7C95464-17F7-40B1-B102-E0E0761F21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C704CC77-A35B-418F-BE52-2022D42646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5B982745-957B-420C-B40A-A10D62BE2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649196C6-D74B-40AD-B12B-E1801A10F3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F2B13922-83AB-42C8-AB30-1389B49701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B91E2FF3-4930-414F-A6B8-84070116F1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0562D49A-22B1-4743-BB89-8358A9BBBF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22AAF9D8-DC4B-4DE1-BB6E-2FA77E536F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CD4AFBA3-8D7D-40E3-991F-EC019C9858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56E17426-832F-46AA-B2EB-44F1C91395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B5422209-8911-4294-B3E7-38444B5920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E8EADD4A-B21C-48CE-81FB-8411792917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8FFEF823-A8AB-47CC-904E-610A46A72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C931D13D-1F00-4F17-B34F-620E4EE55B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48EF75B7-5611-451C-BA2D-9EC11B93A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50FAA28B-6978-4CE9-AD99-F7E58B407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C09AD51E-FA1E-4F6B-8C1B-AE4BDA86FA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39B72DB5-DDAE-4A91-823D-E9360A1CC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90301270-DE0C-4377-90E9-4C1157B71F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F8607D6F-5F6C-4F06-9D8B-52BF0C44BA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43B8DEBF-BEA8-4D6C-AC65-3A4B10721A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ED241D8E-FAFD-4483-80BF-45C3EA8F7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CB3AC9E8-E213-4667-B2C5-48B32590D7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BCB98FBA-B00D-4CC3-BD94-71175E9672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0ABFF7B3-D0EC-4A50-A3B8-BCAC883A22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F098FCC0-6AD2-45A4-820E-32F5B1CA09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F48FD45C-C669-4583-890E-36E4C63FF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F91D5D64-0383-4283-9AA1-5E9785A691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FE37EF34-4A9B-48C3-81B6-F6AA55CE18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D60DE64A-96FA-4763-9F51-3C025F8988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D4A6FD55-3DE6-4F42-B39A-3DB3B065A0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FC62EE7E-6ACA-43A9-A202-59E81E088E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8D58532B-4B96-4281-BF50-47BEBE8CCF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F81B86AD-4F24-45A6-A548-C187AD2B25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91B655A5-74EF-490A-AEF2-63AFC21B9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8923AA74-E4E9-4F99-9CEF-079EA9CBDA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B6810C07-9FD5-40CF-9FAE-E83D01D1CC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1851293A-3F81-436A-B663-DFD1CD7223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5DA8BC35-42CC-41B5-AC1B-C9AEE71720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DCBF64D6-FE6B-4D5E-994A-0FB64ED86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C93E2E86-E8EA-4913-9ADB-AF49F4EF8B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AD630C96-3363-44C0-A594-3415EC056F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6323442F-C3D1-401F-B693-4E261F2EEA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2D5E5BC1-2151-4EED-9385-66F4BC2B36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2D7A50BD-882B-44DB-B6CA-CBB0CBA2A5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F1D1C9C1-DF2E-451F-9BCF-21FAB8196C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A5261218-2C1A-442B-8268-6AFA6C0C86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89DD394B-3880-4E1F-8852-B9B034C6A6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0A163388-FEF6-4358-BC0E-21401E3B48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E101398B-A8F3-4847-8EE9-4D0C307DED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3C5BB1F4-74F0-4F46-BCF3-E444800518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EC2CE9C2-5E71-4E6C-A94D-AE0334BEB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7EB58664-4E62-4D52-8FF1-3976D403FA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D7224261-6744-4D5A-8536-D273A246A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FE392E48-948F-4698-B828-C73A3DF53A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2B79D255-72D3-4D57-9DA3-85394B4E5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49B43A46-703B-4C5B-A0CF-896C706ECA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27D9C366-3261-44DA-95C0-C0CFA5B24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6C301A63-D894-4C0B-A3E0-59D74F4B34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4EA0143D-325C-458D-928D-DCE5A09B98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FFA441B3-34BC-468C-B951-B8B66D9F51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75A209F6-8C23-4386-9328-1ED2E2516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13BBA23-0B78-4FCD-960B-4F47C752E1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9334827F-842B-4C10-8371-8048460A9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55A52C4F-C176-4925-AD50-B1F0EDDE5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BE0A4C5A-7E2B-4518-A3B6-D6097E8659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049CA2D6-E4C5-4CA7-9D5E-743B4FAD46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C40E0116-B3D6-4711-B7FC-C5B52160C5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F4437F70-A80A-4BD1-B995-73E8AD5658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E39FF1E7-23B6-4645-9138-FADCC86CF4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BC26CA16-8927-4AC7-A326-A37AC178C0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E566A281-4E72-4627-8685-82CF18C44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9C7F8E53-5BC5-4025-840D-409328FCA2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CC4F618C-C88D-4758-BEB5-4164B9926D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DC7196EA-2DD4-45B0-BBD5-B17D080684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777EF435-B35B-467A-ABF9-124A72F255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E86D02CB-D02F-4F9B-A2E2-34050C6AC3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94A6237C-2747-40C1-8549-B64FA45422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D5861DA5-9623-4E2D-8807-975F1098F8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62A7F395-D45D-489B-B7CC-05AECAA0D0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9F1CF577-26E7-4F78-8791-E68DA6128C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9E4EA29D-5830-41B1-8FDC-938D99F23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4F73952C-1DC2-4483-8D23-1F97FD84BD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7F173736-1E9C-4000-9EE9-9481F30CDC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EB3F8FD4-9FFF-418F-82B6-2D35FA0B5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C0D114F2-9BFE-44FE-8AAC-B82A9B8C7A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0A93D238-DDEB-4D17-94DD-11C0DFDFB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90E19888-EEBA-43CB-B725-0F65996407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4B756E92-9E78-46F8-804F-0A1996019B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6D6D9288-96CF-4912-9B52-64C00EA235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81B2387D-52F0-48D0-8BAF-EA695D672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8D3A1F79-4107-4D73-BCFC-209936CD0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BFE836AF-7978-4170-BF0D-F4140378C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4041357C-E156-408D-A6DD-31EB9BF8A7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B0FBE5ED-970A-4B28-829A-E369790F88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C80B2DBC-0215-40E2-AD7F-56D73BC18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F03C034A-A413-4957-8C0E-2C4E71D8CD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64365EC-0D33-45EC-B463-257B67C8C9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1B011BE6-CC74-4137-8D79-70D06A8390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F9222A85-662F-4176-8298-2DFEEF695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F936D74E-D0F4-42D7-A2C2-6409324999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9548C968-673E-4363-BFC8-B7FC8A19E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11207D06-76F6-4674-9917-2D3DCD1CE9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8B860E4B-6E47-4B03-8C3F-546113F5F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C2EC452B-E40D-4EFE-8A46-9CB994F3C9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26CACEDE-DDCD-4C3B-878C-F7203A588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403EF92C-BAFD-4EEC-A5B1-F0C644C8AF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88588D87-4280-4CEA-8F7A-FA97B2A55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916889B0-D90B-4998-839C-82EB15C275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01B7BB77-38AB-441E-9C75-57FB635DF8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72CF8C9A-01B9-4C9D-84F4-C786EE81B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79BBC472-2EA4-4EDD-A592-A7BD18DA52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F3A7B4E3-B757-460F-ABC9-C4BD02BD36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2C2FF19B-4FCB-48BA-A8C7-8C860442C3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4E158201-1D4E-46F8-8C0D-99BC071A46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08FE3DC7-F6D6-4E82-B195-441D109256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A218A1C9-3C6E-42F9-8D4B-E8EA21F2EB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25D459AF-257F-424D-A20E-583F750E32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CD35D087-DBB0-40AD-B80D-E4DF41BB81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12612A3B-F50F-4294-89D6-2EB1078C8D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2BAF740F-2A1E-4E81-B8B9-6A91638C8F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FC29AED5-4857-455C-BFDD-09329402B2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51D891AF-63A6-4FC3-84AD-41F7AB4F08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ADD335A2-82E9-44FF-B993-1A53D7CEA0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93095401-14C2-448A-94EA-DD35A3F6D0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C8700D7E-D451-4FF2-A597-52FEB3F95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091EF4E7-8580-4387-9E33-10BCF06E36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4659FE8C-56D4-4C70-BEFF-BECA5F7EE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B05C59CE-0FB0-41F7-BD84-C9AE72FCA1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4B81AB38-6418-4EA1-A151-74D5416C7C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68006E56-8E1B-424B-AE59-EFD22C1EB2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B78232A1-77F9-40AC-B3E2-CCF2A32F37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B19CA14C-13A8-42C1-8A0B-D149EC2A99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654AC62-B177-4894-B400-ECF183734D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01C1E3AB-EC4C-4E7B-88D3-F80473E85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E3263BE7-2DC7-4EFC-B843-17C3353A05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CAAFC7E8-670E-42F8-A745-DAF51BC823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08C7AE04-D6BD-4CE2-AB2A-65CBB130E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DCFAC96-5212-4505-984A-D6BB8E3AE6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D7B122C4-C15A-4E9C-A195-6ECA104802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7C6472B2-A0DF-4A31-B719-39503830A8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F79803F4-18BE-4285-85AB-D063896C4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6EA33F20-FE08-4567-9E88-530812EC2C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E06CD82-08F6-43A9-BF06-12B4E23A84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17163969-DE0F-4D6B-817F-1B3BA0EB35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4FCF6BC8-A018-44CA-B35F-9C1590723B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A5081842-01D6-481D-BCFC-E6CCCBECB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9BE4FFBE-59F0-45C2-9F0C-C574986F30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FEC4CCAD-C88B-4E30-A4AA-8D868E4BB9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8588F889-CDEC-4EF0-A4F4-3DC73AE959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CB66AFDF-4421-44FD-8B87-7C4BEB345C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15E7EFDE-71C1-4889-BD47-6111E6586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AA9832C1-D3E2-466D-8FCE-918F541B06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BFEE3D1C-50E5-497C-B490-22A2BBDBB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B0F95218-0CA7-40EE-840A-DE5C8CD86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68E1B1E0-1F71-40BC-9941-75A09B5C53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00258B96-4FCD-4212-A377-9FD8E365F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B73A5A1D-8525-4DF0-84C4-B2BC853F35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A936960A-A63A-493F-9AB5-AB506EB86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452638A5-DC57-44DE-8706-31139C628A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DE8A4D3F-8132-4E95-AF9D-5BC577CB1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907F1366-8381-4255-B5C5-65436CF02F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8B7CD9DE-223C-4AAF-A32F-44F177C48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B94EB51E-D7A3-4B8A-A455-10A059CED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081C113C-B6EE-4596-B852-EB7224FFE4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CA937B8D-A052-4764-B98D-7C3CE6A2FF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E2291D0B-7539-45F2-BD6B-4F19E4D33A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9F47FB28-1A30-42D5-84CE-4327F879CF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FAB9CFC3-C79E-448B-9AF0-D85B75A808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D5770789-B038-4236-A44E-8841FAD680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77AF17D4-3397-4D53-B09B-84E70E257E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713ACEBC-0C1A-4BD9-9EDD-2188D6BE1E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D424F126-62E4-4AD2-8AEE-6A2F49D870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AA3CA6E5-ADB0-45EA-B359-772D8B3FE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97B60FA8-805B-4951-9364-83637A6D93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982A3E69-1693-44AD-99CC-7136F61A8C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B0308DE7-8AE1-4EE4-A4C0-130CEA590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686F9848-99B5-478A-B044-5E8CEB855A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5F72D7CE-ED8D-4AFC-A945-B6794591B9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BBC13FF0-95E8-4D2C-8AD8-44F9FE21AB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CA98BE93-59CA-4479-8C9F-70708C56CB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2F3E1CF4-69AC-48B5-A5E9-F98FBA818D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7FA929D7-F625-4DEE-A7B8-319EA8192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8F695410-A050-4E34-90BD-6EB6A311AA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A984B68B-7641-4576-9EDC-67316F0833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D5A83243-30ED-4800-8C33-E0174D235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427D236F-78AD-4D08-90F0-AA83C54409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463F6169-206F-48A3-BC28-F83C10C4FE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4CEC8F4B-7B1C-4F46-AA82-1FCABAFE65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0406FA32-DF45-4B46-9CC1-596476D959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D288CAF4-FA4F-44C2-9C49-7FA71DCF44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3B7F5733-9A02-48C3-9E45-86DE4896CD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BDA7803A-25C0-44A7-92D4-425516C4D8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D93F5813-E000-40E5-AB3A-033FA2214D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C9F6B23C-A64E-4CB2-B143-CC1E171207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FC82208B-490D-46F4-9149-AC956DC634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DBA5E700-FBBF-4A6A-B498-A6CFF3016B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9D175AA3-62BF-43EB-A803-3CA58B9523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D2C4AE4B-1E26-4EF7-80AE-72D2BD4C8B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BDBE10E6-E1F3-41DC-A08A-78061FE797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7DBDC20F-2D04-44F6-8C66-6098C5C128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B27F2533-D090-4B74-AA5E-EBBD6693E5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444500</xdr:colOff>
      <xdr:row>0</xdr:row>
      <xdr:rowOff>95250</xdr:rowOff>
    </xdr:from>
    <xdr:to>
      <xdr:col>0</xdr:col>
      <xdr:colOff>1501776</xdr:colOff>
      <xdr:row>3</xdr:row>
      <xdr:rowOff>121709</xdr:rowOff>
    </xdr:to>
    <xdr:pic>
      <xdr:nvPicPr>
        <xdr:cNvPr id="382" name="382 Imagen">
          <a:extLst>
            <a:ext uri="{FF2B5EF4-FFF2-40B4-BE49-F238E27FC236}">
              <a16:creationId xmlns:a16="http://schemas.microsoft.com/office/drawing/2014/main" id="{ED1E2E1C-63ED-42B5-B2BA-92AC775A89D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4500" y="95250"/>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530678</xdr:colOff>
      <xdr:row>1</xdr:row>
      <xdr:rowOff>122465</xdr:rowOff>
    </xdr:from>
    <xdr:to>
      <xdr:col>0</xdr:col>
      <xdr:colOff>1587954</xdr:colOff>
      <xdr:row>4</xdr:row>
      <xdr:rowOff>88448</xdr:rowOff>
    </xdr:to>
    <xdr:pic>
      <xdr:nvPicPr>
        <xdr:cNvPr id="2" name="382 Imagen">
          <a:extLst>
            <a:ext uri="{FF2B5EF4-FFF2-40B4-BE49-F238E27FC236}">
              <a16:creationId xmlns:a16="http://schemas.microsoft.com/office/drawing/2014/main" id="{49B865A5-95F9-4D44-8588-80ED5D4074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0678" y="122465"/>
          <a:ext cx="1057276" cy="10042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IV48"/>
  <sheetViews>
    <sheetView tabSelected="1" topLeftCell="A31" zoomScale="70" zoomScaleNormal="70" zoomScaleSheetLayoutView="40" workbookViewId="0">
      <selection activeCell="F16" sqref="F16:G16"/>
    </sheetView>
  </sheetViews>
  <sheetFormatPr baseColWidth="10" defaultColWidth="15.42578125" defaultRowHeight="15" customHeight="1" x14ac:dyDescent="0.25"/>
  <cols>
    <col min="1" max="1" width="31.7109375" customWidth="1"/>
    <col min="2" max="2" width="20.7109375" hidden="1" customWidth="1"/>
    <col min="3" max="3" width="12.7109375" style="2" customWidth="1"/>
    <col min="4" max="7" width="12.7109375" customWidth="1"/>
    <col min="8" max="8" width="20.7109375" customWidth="1"/>
    <col min="9" max="9" width="24.85546875" customWidth="1"/>
    <col min="10" max="10" width="120.7109375" style="1" customWidth="1"/>
    <col min="11" max="11" width="13.42578125" style="56" customWidth="1"/>
    <col min="12" max="33" width="11.42578125" style="56" customWidth="1"/>
    <col min="34" max="245" width="11.42578125" customWidth="1"/>
    <col min="246" max="246" width="18.7109375" customWidth="1"/>
  </cols>
  <sheetData>
    <row r="1" spans="1:256" ht="15" hidden="1" customHeight="1" x14ac:dyDescent="0.25">
      <c r="A1" s="127">
        <f>'SEGUIM-EP'!A1</f>
        <v>3810000</v>
      </c>
      <c r="B1" s="128">
        <f>3759500*1.03</f>
        <v>3872285</v>
      </c>
      <c r="C1" s="487"/>
    </row>
    <row r="2" spans="1:256" s="34" customFormat="1" ht="24.95" customHeight="1" x14ac:dyDescent="0.25">
      <c r="A2" s="466"/>
      <c r="B2" s="467"/>
      <c r="C2" s="35"/>
      <c r="J2" s="3"/>
    </row>
    <row r="3" spans="1:256" s="34" customFormat="1" ht="24.95" customHeight="1" x14ac:dyDescent="0.25">
      <c r="A3" s="522" t="s">
        <v>4</v>
      </c>
      <c r="B3" s="522"/>
      <c r="C3" s="522"/>
      <c r="D3" s="522"/>
      <c r="E3" s="522"/>
      <c r="F3" s="522"/>
      <c r="G3" s="522"/>
      <c r="H3" s="522"/>
      <c r="I3" s="522"/>
      <c r="J3" s="522"/>
    </row>
    <row r="4" spans="1:256" ht="32.25" customHeight="1" x14ac:dyDescent="0.25">
      <c r="A4" s="523" t="s">
        <v>5</v>
      </c>
      <c r="B4" s="523"/>
      <c r="C4" s="523"/>
      <c r="D4" s="523"/>
      <c r="E4" s="523"/>
      <c r="F4" s="523"/>
      <c r="G4" s="523"/>
      <c r="H4" s="523"/>
      <c r="I4" s="523"/>
      <c r="J4" s="523"/>
    </row>
    <row r="5" spans="1:256" ht="15.75" customHeight="1" thickBot="1" x14ac:dyDescent="0.3">
      <c r="A5" s="4"/>
      <c r="B5" s="5"/>
      <c r="C5" s="5"/>
      <c r="D5" s="5"/>
      <c r="E5" s="5"/>
      <c r="F5" s="5"/>
      <c r="G5" s="5"/>
      <c r="H5" s="5"/>
      <c r="I5" s="6"/>
      <c r="J5" s="7"/>
    </row>
    <row r="6" spans="1:256" ht="15.75" customHeight="1" thickBot="1" x14ac:dyDescent="0.3">
      <c r="A6" s="524" t="s">
        <v>6</v>
      </c>
      <c r="B6" s="525"/>
      <c r="C6" s="525"/>
      <c r="D6" s="525"/>
      <c r="E6" s="525"/>
      <c r="F6" s="525"/>
      <c r="G6" s="525"/>
      <c r="H6" s="525"/>
      <c r="I6" s="131" t="s">
        <v>7</v>
      </c>
      <c r="J6" s="132"/>
      <c r="K6" s="59"/>
    </row>
    <row r="7" spans="1:256" ht="15" customHeight="1" x14ac:dyDescent="0.25">
      <c r="A7" s="526" t="s">
        <v>8</v>
      </c>
      <c r="B7" s="527"/>
      <c r="C7" s="527"/>
      <c r="D7" s="527"/>
      <c r="E7" s="527"/>
      <c r="F7" s="527"/>
      <c r="G7" s="527"/>
      <c r="H7" s="528"/>
      <c r="I7" s="133" t="s">
        <v>9</v>
      </c>
      <c r="J7" s="134"/>
      <c r="K7" s="59"/>
    </row>
    <row r="8" spans="1:256" ht="15" customHeight="1" x14ac:dyDescent="0.25">
      <c r="A8" s="519" t="s">
        <v>10</v>
      </c>
      <c r="B8" s="520"/>
      <c r="C8" s="520"/>
      <c r="D8" s="520"/>
      <c r="E8" s="520"/>
      <c r="F8" s="520"/>
      <c r="G8" s="520"/>
      <c r="H8" s="521"/>
      <c r="I8" s="133"/>
      <c r="J8" s="134"/>
    </row>
    <row r="9" spans="1:256" ht="15" customHeight="1" x14ac:dyDescent="0.25">
      <c r="A9" s="529" t="s">
        <v>11</v>
      </c>
      <c r="B9" s="530"/>
      <c r="C9" s="530"/>
      <c r="D9" s="530"/>
      <c r="E9" s="530"/>
      <c r="F9" s="530"/>
      <c r="G9" s="530"/>
      <c r="H9" s="531"/>
      <c r="I9" s="133"/>
      <c r="J9" s="134"/>
    </row>
    <row r="10" spans="1:256" ht="15" customHeight="1" x14ac:dyDescent="0.25">
      <c r="A10" s="135" t="s">
        <v>12</v>
      </c>
      <c r="B10" s="136">
        <f>+I34</f>
        <v>1998147800</v>
      </c>
      <c r="C10" s="137"/>
      <c r="D10" s="138"/>
      <c r="E10" s="138"/>
      <c r="F10" s="138"/>
      <c r="G10" s="138"/>
      <c r="H10" s="139"/>
      <c r="I10" s="140"/>
      <c r="J10" s="141"/>
    </row>
    <row r="11" spans="1:256" ht="22.5" customHeight="1" x14ac:dyDescent="0.25">
      <c r="A11" s="142" t="s">
        <v>13</v>
      </c>
      <c r="B11" s="143"/>
      <c r="C11" s="144"/>
      <c r="D11" s="138"/>
      <c r="E11" s="138"/>
      <c r="F11" s="137"/>
      <c r="G11" s="138"/>
      <c r="H11" s="534" t="s">
        <v>14</v>
      </c>
      <c r="I11" s="535"/>
      <c r="J11" s="536"/>
    </row>
    <row r="12" spans="1:256" ht="33.75" customHeight="1" x14ac:dyDescent="0.25">
      <c r="A12" s="142" t="s">
        <v>15</v>
      </c>
      <c r="B12" s="143"/>
      <c r="C12" s="144"/>
      <c r="D12" s="138"/>
      <c r="E12" s="138"/>
      <c r="F12" s="138"/>
      <c r="G12" s="138"/>
      <c r="H12" s="145" t="s">
        <v>16</v>
      </c>
      <c r="I12" s="537" t="s">
        <v>17</v>
      </c>
      <c r="J12" s="538"/>
    </row>
    <row r="13" spans="1:256" ht="22.5" customHeight="1" thickBot="1" x14ac:dyDescent="0.3">
      <c r="A13" s="151" t="s">
        <v>18</v>
      </c>
      <c r="B13" s="152"/>
      <c r="C13" s="153"/>
      <c r="D13" s="138"/>
      <c r="E13" s="138"/>
      <c r="F13" s="138"/>
      <c r="G13" s="138"/>
      <c r="H13" s="154" t="s">
        <v>19</v>
      </c>
      <c r="I13" s="539" t="s">
        <v>20</v>
      </c>
      <c r="J13" s="540"/>
    </row>
    <row r="14" spans="1:256" s="190" customFormat="1" ht="33" customHeight="1" x14ac:dyDescent="0.25">
      <c r="A14" s="541" t="s">
        <v>21</v>
      </c>
      <c r="B14" s="543" t="s">
        <v>22</v>
      </c>
      <c r="C14" s="543" t="s">
        <v>23</v>
      </c>
      <c r="D14" s="543" t="s">
        <v>24</v>
      </c>
      <c r="E14" s="543" t="s">
        <v>25</v>
      </c>
      <c r="F14" s="511" t="s">
        <v>26</v>
      </c>
      <c r="G14" s="512"/>
      <c r="H14" s="513" t="s">
        <v>27</v>
      </c>
      <c r="I14" s="515" t="s">
        <v>28</v>
      </c>
      <c r="J14" s="517" t="s">
        <v>29</v>
      </c>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s="190" customFormat="1" ht="33" customHeight="1" x14ac:dyDescent="0.25">
      <c r="A15" s="542"/>
      <c r="B15" s="544"/>
      <c r="C15" s="544"/>
      <c r="D15" s="544"/>
      <c r="E15" s="544"/>
      <c r="F15" s="155" t="s">
        <v>30</v>
      </c>
      <c r="G15" s="155" t="s">
        <v>31</v>
      </c>
      <c r="H15" s="514"/>
      <c r="I15" s="516"/>
      <c r="J15" s="518"/>
      <c r="K15" s="232"/>
      <c r="L15" s="232"/>
      <c r="M15" s="232"/>
      <c r="N15" s="232"/>
      <c r="O15" s="232"/>
      <c r="P15" s="232"/>
      <c r="Q15" s="232"/>
      <c r="R15" s="232"/>
      <c r="S15" s="232"/>
      <c r="T15" s="232"/>
      <c r="U15" s="232"/>
      <c r="V15" s="232"/>
      <c r="W15" s="232"/>
      <c r="X15" s="232"/>
      <c r="Y15" s="232"/>
      <c r="Z15" s="232"/>
      <c r="AA15" s="232"/>
      <c r="AB15" s="232"/>
      <c r="AC15" s="232"/>
      <c r="AD15" s="232"/>
      <c r="AE15" s="232"/>
      <c r="AF15" s="232"/>
      <c r="AG15" s="232"/>
    </row>
    <row r="16" spans="1:256" ht="15" customHeight="1" x14ac:dyDescent="0.25">
      <c r="A16" s="168">
        <v>1</v>
      </c>
      <c r="B16" s="169">
        <v>2</v>
      </c>
      <c r="C16" s="169">
        <v>3</v>
      </c>
      <c r="D16" s="170">
        <v>4</v>
      </c>
      <c r="E16" s="170">
        <v>5</v>
      </c>
      <c r="F16" s="545">
        <v>6</v>
      </c>
      <c r="G16" s="546"/>
      <c r="H16" s="171">
        <v>7</v>
      </c>
      <c r="I16" s="172">
        <v>8</v>
      </c>
      <c r="J16" s="173">
        <v>9</v>
      </c>
      <c r="IV16">
        <f>SUBTOTAL(9,A16:IU16)</f>
        <v>45</v>
      </c>
    </row>
    <row r="17" spans="1:33" s="56" customFormat="1" ht="116.25" x14ac:dyDescent="0.25">
      <c r="A17" s="482" t="s">
        <v>32</v>
      </c>
      <c r="B17" s="175" t="s">
        <v>33</v>
      </c>
      <c r="C17" s="175">
        <v>1</v>
      </c>
      <c r="D17" s="176">
        <v>10</v>
      </c>
      <c r="E17" s="176">
        <v>22</v>
      </c>
      <c r="F17" s="179">
        <v>44221</v>
      </c>
      <c r="G17" s="164">
        <v>44547</v>
      </c>
      <c r="H17" s="177">
        <f>$A$1</f>
        <v>3810000</v>
      </c>
      <c r="I17" s="183">
        <f>(D17*H17+(H17/30*E17))*C17</f>
        <v>40894000</v>
      </c>
      <c r="J17" s="476" t="s">
        <v>34</v>
      </c>
    </row>
    <row r="18" spans="1:33" s="56" customFormat="1" ht="116.25" x14ac:dyDescent="0.25">
      <c r="A18" s="482" t="s">
        <v>35</v>
      </c>
      <c r="B18" s="175" t="s">
        <v>36</v>
      </c>
      <c r="C18" s="175">
        <v>4</v>
      </c>
      <c r="D18" s="176">
        <v>10</v>
      </c>
      <c r="E18" s="176">
        <v>22</v>
      </c>
      <c r="F18" s="179">
        <v>44221</v>
      </c>
      <c r="G18" s="164">
        <v>44547</v>
      </c>
      <c r="H18" s="177">
        <f t="shared" ref="H18:H33" si="0">$A$1</f>
        <v>3810000</v>
      </c>
      <c r="I18" s="183">
        <f t="shared" ref="I18:I33" si="1">(D18*H18+(H18/30*E18))*C18</f>
        <v>163576000</v>
      </c>
      <c r="J18" s="476" t="s">
        <v>37</v>
      </c>
    </row>
    <row r="19" spans="1:33" s="56" customFormat="1" ht="324.75" customHeight="1" x14ac:dyDescent="0.25">
      <c r="A19" s="482" t="s">
        <v>38</v>
      </c>
      <c r="B19" s="175" t="s">
        <v>36</v>
      </c>
      <c r="C19" s="175">
        <v>11</v>
      </c>
      <c r="D19" s="176">
        <v>10</v>
      </c>
      <c r="E19" s="176">
        <v>22</v>
      </c>
      <c r="F19" s="179">
        <v>44221</v>
      </c>
      <c r="G19" s="164">
        <v>44547</v>
      </c>
      <c r="H19" s="177">
        <f t="shared" si="0"/>
        <v>3810000</v>
      </c>
      <c r="I19" s="183">
        <f t="shared" si="1"/>
        <v>449834000</v>
      </c>
      <c r="J19" s="166" t="s">
        <v>39</v>
      </c>
    </row>
    <row r="20" spans="1:33" s="56" customFormat="1" ht="255" customHeight="1" x14ac:dyDescent="0.25">
      <c r="A20" s="482" t="s">
        <v>40</v>
      </c>
      <c r="B20" s="175" t="s">
        <v>33</v>
      </c>
      <c r="C20" s="175">
        <v>4</v>
      </c>
      <c r="D20" s="176">
        <v>10</v>
      </c>
      <c r="E20" s="176">
        <v>22</v>
      </c>
      <c r="F20" s="179">
        <v>44221</v>
      </c>
      <c r="G20" s="164">
        <v>44547</v>
      </c>
      <c r="H20" s="177">
        <f t="shared" si="0"/>
        <v>3810000</v>
      </c>
      <c r="I20" s="183">
        <f t="shared" si="1"/>
        <v>163576000</v>
      </c>
      <c r="J20" s="476" t="s">
        <v>41</v>
      </c>
    </row>
    <row r="21" spans="1:33" s="67" customFormat="1" ht="112.5" customHeight="1" x14ac:dyDescent="0.25">
      <c r="A21" s="482" t="s">
        <v>42</v>
      </c>
      <c r="B21" s="175" t="s">
        <v>33</v>
      </c>
      <c r="C21" s="175">
        <v>2</v>
      </c>
      <c r="D21" s="176">
        <v>10</v>
      </c>
      <c r="E21" s="176">
        <v>22</v>
      </c>
      <c r="F21" s="179">
        <v>44221</v>
      </c>
      <c r="G21" s="164">
        <v>44547</v>
      </c>
      <c r="H21" s="177">
        <f t="shared" si="0"/>
        <v>3810000</v>
      </c>
      <c r="I21" s="183">
        <f t="shared" si="1"/>
        <v>81788000</v>
      </c>
      <c r="J21" s="166" t="s">
        <v>43</v>
      </c>
      <c r="K21" s="56"/>
      <c r="L21" s="56"/>
      <c r="M21" s="56"/>
      <c r="N21" s="56"/>
      <c r="O21" s="56"/>
      <c r="P21" s="56"/>
      <c r="Q21" s="56"/>
      <c r="R21" s="56"/>
      <c r="S21" s="56"/>
      <c r="T21" s="56"/>
      <c r="U21" s="56"/>
      <c r="V21" s="56"/>
      <c r="W21" s="56"/>
      <c r="X21" s="56"/>
      <c r="Y21" s="56"/>
      <c r="Z21" s="56"/>
      <c r="AA21" s="56"/>
      <c r="AB21" s="56"/>
      <c r="AC21" s="56"/>
      <c r="AD21" s="56"/>
      <c r="AE21" s="56"/>
      <c r="AF21" s="56"/>
      <c r="AG21" s="56"/>
    </row>
    <row r="22" spans="1:33" s="67" customFormat="1" ht="108" customHeight="1" x14ac:dyDescent="0.25">
      <c r="A22" s="482" t="s">
        <v>44</v>
      </c>
      <c r="B22" s="175" t="s">
        <v>33</v>
      </c>
      <c r="C22" s="175">
        <v>1</v>
      </c>
      <c r="D22" s="176">
        <v>10</v>
      </c>
      <c r="E22" s="176">
        <v>22</v>
      </c>
      <c r="F22" s="179">
        <v>44221</v>
      </c>
      <c r="G22" s="164">
        <v>44547</v>
      </c>
      <c r="H22" s="177">
        <f t="shared" si="0"/>
        <v>3810000</v>
      </c>
      <c r="I22" s="183">
        <f t="shared" si="1"/>
        <v>40894000</v>
      </c>
      <c r="J22" s="476" t="s">
        <v>45</v>
      </c>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67" customFormat="1" ht="136.5" customHeight="1" x14ac:dyDescent="0.25">
      <c r="A23" s="482" t="s">
        <v>46</v>
      </c>
      <c r="B23" s="175" t="s">
        <v>33</v>
      </c>
      <c r="C23" s="175">
        <v>2</v>
      </c>
      <c r="D23" s="176">
        <v>10</v>
      </c>
      <c r="E23" s="176">
        <v>22</v>
      </c>
      <c r="F23" s="179">
        <v>44221</v>
      </c>
      <c r="G23" s="164">
        <v>44547</v>
      </c>
      <c r="H23" s="177">
        <f t="shared" si="0"/>
        <v>3810000</v>
      </c>
      <c r="I23" s="183">
        <f t="shared" si="1"/>
        <v>81788000</v>
      </c>
      <c r="J23" s="166" t="s">
        <v>47</v>
      </c>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67" customFormat="1" ht="248.25" x14ac:dyDescent="0.25">
      <c r="A24" s="482" t="s">
        <v>48</v>
      </c>
      <c r="B24" s="175" t="s">
        <v>33</v>
      </c>
      <c r="C24" s="175">
        <v>2</v>
      </c>
      <c r="D24" s="176">
        <v>10</v>
      </c>
      <c r="E24" s="176">
        <v>22</v>
      </c>
      <c r="F24" s="179">
        <v>44221</v>
      </c>
      <c r="G24" s="164">
        <v>44547</v>
      </c>
      <c r="H24" s="177">
        <f t="shared" si="0"/>
        <v>3810000</v>
      </c>
      <c r="I24" s="183">
        <f t="shared" si="1"/>
        <v>81788000</v>
      </c>
      <c r="J24" s="476" t="s">
        <v>49</v>
      </c>
      <c r="K24" s="56"/>
      <c r="L24" s="56"/>
      <c r="M24" s="56"/>
      <c r="N24" s="56"/>
      <c r="O24" s="56"/>
      <c r="P24" s="56"/>
      <c r="Q24" s="56"/>
      <c r="R24" s="56"/>
      <c r="S24" s="56"/>
      <c r="T24" s="56"/>
      <c r="U24" s="56"/>
      <c r="V24" s="56"/>
      <c r="W24" s="56"/>
      <c r="X24" s="56"/>
      <c r="Y24" s="56"/>
      <c r="Z24" s="56"/>
      <c r="AA24" s="56"/>
      <c r="AB24" s="56"/>
      <c r="AC24" s="56"/>
      <c r="AD24" s="56"/>
      <c r="AE24" s="56"/>
      <c r="AF24" s="56"/>
      <c r="AG24" s="56"/>
    </row>
    <row r="25" spans="1:33" s="34" customFormat="1" ht="168.75" customHeight="1" x14ac:dyDescent="0.25">
      <c r="A25" s="482" t="s">
        <v>637</v>
      </c>
      <c r="B25" s="175" t="s">
        <v>50</v>
      </c>
      <c r="C25" s="175">
        <v>2</v>
      </c>
      <c r="D25" s="176">
        <v>10</v>
      </c>
      <c r="E25" s="176">
        <v>22</v>
      </c>
      <c r="F25" s="179">
        <v>44221</v>
      </c>
      <c r="G25" s="164">
        <v>44547</v>
      </c>
      <c r="H25" s="177">
        <f t="shared" si="0"/>
        <v>3810000</v>
      </c>
      <c r="I25" s="183">
        <f>(D25*H25+(H25/30*E25))*C25</f>
        <v>81788000</v>
      </c>
      <c r="J25" s="476" t="s">
        <v>51</v>
      </c>
      <c r="K25" s="56"/>
      <c r="L25" s="56"/>
      <c r="M25" s="56"/>
      <c r="N25" s="56"/>
      <c r="O25" s="56"/>
      <c r="P25" s="56"/>
      <c r="Q25" s="56"/>
      <c r="R25" s="56"/>
      <c r="S25" s="56"/>
      <c r="T25" s="56"/>
      <c r="U25" s="56"/>
      <c r="V25" s="56"/>
      <c r="W25" s="56"/>
      <c r="X25" s="56"/>
      <c r="Y25" s="56"/>
      <c r="Z25" s="56"/>
      <c r="AA25" s="56"/>
      <c r="AB25" s="56"/>
      <c r="AC25" s="56"/>
      <c r="AD25" s="56"/>
      <c r="AE25" s="56"/>
      <c r="AF25" s="56"/>
      <c r="AG25" s="56"/>
    </row>
    <row r="26" spans="1:33" s="56" customFormat="1" ht="133.5" customHeight="1" x14ac:dyDescent="0.25">
      <c r="A26" s="482" t="s">
        <v>52</v>
      </c>
      <c r="B26" s="175" t="s">
        <v>33</v>
      </c>
      <c r="C26" s="175">
        <v>7</v>
      </c>
      <c r="D26" s="176">
        <v>10</v>
      </c>
      <c r="E26" s="176">
        <v>22</v>
      </c>
      <c r="F26" s="179">
        <v>44221</v>
      </c>
      <c r="G26" s="164">
        <v>44547</v>
      </c>
      <c r="H26" s="177">
        <f t="shared" si="0"/>
        <v>3810000</v>
      </c>
      <c r="I26" s="183">
        <f t="shared" si="1"/>
        <v>286258000</v>
      </c>
      <c r="J26" s="166" t="s">
        <v>53</v>
      </c>
    </row>
    <row r="27" spans="1:33" s="56" customFormat="1" ht="108" customHeight="1" x14ac:dyDescent="0.25">
      <c r="A27" s="482" t="s">
        <v>54</v>
      </c>
      <c r="B27" s="175" t="s">
        <v>33</v>
      </c>
      <c r="C27" s="175">
        <v>3</v>
      </c>
      <c r="D27" s="176">
        <v>10</v>
      </c>
      <c r="E27" s="176">
        <v>22</v>
      </c>
      <c r="F27" s="179">
        <v>44221</v>
      </c>
      <c r="G27" s="164">
        <v>44547</v>
      </c>
      <c r="H27" s="177">
        <f t="shared" si="0"/>
        <v>3810000</v>
      </c>
      <c r="I27" s="183">
        <f t="shared" si="1"/>
        <v>122682000</v>
      </c>
      <c r="J27" s="476" t="s">
        <v>55</v>
      </c>
    </row>
    <row r="28" spans="1:33" s="56" customFormat="1" ht="105.75" customHeight="1" x14ac:dyDescent="0.25">
      <c r="A28" s="482" t="s">
        <v>56</v>
      </c>
      <c r="B28" s="175" t="s">
        <v>33</v>
      </c>
      <c r="C28" s="175">
        <v>3</v>
      </c>
      <c r="D28" s="176">
        <v>10</v>
      </c>
      <c r="E28" s="176">
        <v>22</v>
      </c>
      <c r="F28" s="179">
        <v>44221</v>
      </c>
      <c r="G28" s="164">
        <v>44547</v>
      </c>
      <c r="H28" s="177">
        <f t="shared" si="0"/>
        <v>3810000</v>
      </c>
      <c r="I28" s="183">
        <f t="shared" si="1"/>
        <v>122682000</v>
      </c>
      <c r="J28" s="476" t="s">
        <v>57</v>
      </c>
    </row>
    <row r="29" spans="1:33" s="56" customFormat="1" ht="130.5" x14ac:dyDescent="0.25">
      <c r="A29" s="482" t="s">
        <v>58</v>
      </c>
      <c r="B29" s="175" t="s">
        <v>33</v>
      </c>
      <c r="C29" s="175">
        <v>2</v>
      </c>
      <c r="D29" s="176">
        <v>10</v>
      </c>
      <c r="E29" s="176">
        <v>22</v>
      </c>
      <c r="F29" s="179">
        <v>44221</v>
      </c>
      <c r="G29" s="164">
        <v>44547</v>
      </c>
      <c r="H29" s="177">
        <f t="shared" si="0"/>
        <v>3810000</v>
      </c>
      <c r="I29" s="183">
        <f t="shared" si="1"/>
        <v>81788000</v>
      </c>
      <c r="J29" s="476" t="s">
        <v>59</v>
      </c>
    </row>
    <row r="30" spans="1:33" s="67" customFormat="1" ht="206.25" customHeight="1" x14ac:dyDescent="0.25">
      <c r="A30" s="482" t="s">
        <v>60</v>
      </c>
      <c r="B30" s="175" t="s">
        <v>33</v>
      </c>
      <c r="C30" s="175">
        <v>2</v>
      </c>
      <c r="D30" s="176">
        <v>10</v>
      </c>
      <c r="E30" s="176">
        <v>22</v>
      </c>
      <c r="F30" s="179">
        <v>44221</v>
      </c>
      <c r="G30" s="164">
        <v>44547</v>
      </c>
      <c r="H30" s="177">
        <f t="shared" si="0"/>
        <v>3810000</v>
      </c>
      <c r="I30" s="183">
        <f t="shared" si="1"/>
        <v>81788000</v>
      </c>
      <c r="J30" s="476" t="s">
        <v>61</v>
      </c>
      <c r="K30" s="56"/>
      <c r="L30" s="56"/>
      <c r="M30" s="56"/>
      <c r="N30" s="56"/>
      <c r="O30" s="56"/>
      <c r="P30" s="56"/>
      <c r="Q30" s="56"/>
      <c r="R30" s="56"/>
      <c r="S30" s="56"/>
      <c r="T30" s="56"/>
      <c r="U30" s="56"/>
      <c r="V30" s="56"/>
      <c r="W30" s="56"/>
      <c r="X30" s="56"/>
      <c r="Y30" s="56"/>
      <c r="Z30" s="56"/>
      <c r="AA30" s="56"/>
      <c r="AB30" s="56"/>
      <c r="AC30" s="56"/>
      <c r="AD30" s="56"/>
      <c r="AE30" s="56"/>
      <c r="AF30" s="56"/>
      <c r="AG30" s="56"/>
    </row>
    <row r="31" spans="1:33" s="67" customFormat="1" ht="126" customHeight="1" x14ac:dyDescent="0.25">
      <c r="A31" s="482" t="s">
        <v>62</v>
      </c>
      <c r="B31" s="175" t="s">
        <v>50</v>
      </c>
      <c r="C31" s="175">
        <v>2</v>
      </c>
      <c r="D31" s="176">
        <v>10</v>
      </c>
      <c r="E31" s="176">
        <v>22</v>
      </c>
      <c r="F31" s="179">
        <v>44221</v>
      </c>
      <c r="G31" s="164">
        <v>44547</v>
      </c>
      <c r="H31" s="177">
        <f>($A$1-468000)/2</f>
        <v>1671000</v>
      </c>
      <c r="I31" s="183">
        <f t="shared" si="1"/>
        <v>35870800</v>
      </c>
      <c r="J31" s="476" t="s">
        <v>63</v>
      </c>
      <c r="K31" s="56"/>
      <c r="L31" s="56"/>
      <c r="M31" s="56"/>
      <c r="N31" s="56"/>
      <c r="O31" s="56"/>
      <c r="P31" s="56"/>
      <c r="Q31" s="56"/>
      <c r="R31" s="56"/>
      <c r="S31" s="56"/>
      <c r="T31" s="56"/>
      <c r="U31" s="56"/>
      <c r="V31" s="56"/>
      <c r="W31" s="56"/>
      <c r="X31" s="56"/>
      <c r="Y31" s="56"/>
      <c r="Z31" s="56"/>
      <c r="AA31" s="56"/>
      <c r="AB31" s="56"/>
      <c r="AC31" s="56"/>
      <c r="AD31" s="56"/>
      <c r="AE31" s="56"/>
      <c r="AF31" s="56"/>
      <c r="AG31" s="56"/>
    </row>
    <row r="32" spans="1:33" s="34" customFormat="1" ht="238.5" customHeight="1" x14ac:dyDescent="0.25">
      <c r="A32" s="482" t="s">
        <v>64</v>
      </c>
      <c r="B32" s="175" t="s">
        <v>50</v>
      </c>
      <c r="C32" s="175">
        <v>1</v>
      </c>
      <c r="D32" s="176">
        <v>10</v>
      </c>
      <c r="E32" s="176">
        <v>22</v>
      </c>
      <c r="F32" s="179">
        <v>44221</v>
      </c>
      <c r="G32" s="164">
        <v>44547</v>
      </c>
      <c r="H32" s="177">
        <f t="shared" si="0"/>
        <v>3810000</v>
      </c>
      <c r="I32" s="183">
        <f t="shared" si="1"/>
        <v>40894000</v>
      </c>
      <c r="J32" s="476" t="s">
        <v>65</v>
      </c>
      <c r="K32" s="56"/>
      <c r="L32" s="56"/>
      <c r="M32" s="56"/>
      <c r="N32" s="56"/>
      <c r="O32" s="56"/>
      <c r="P32" s="56"/>
      <c r="Q32" s="56"/>
      <c r="R32" s="56"/>
      <c r="S32" s="56"/>
      <c r="T32" s="56"/>
      <c r="U32" s="56"/>
      <c r="V32" s="56"/>
      <c r="W32" s="56"/>
      <c r="X32" s="56"/>
      <c r="Y32" s="56"/>
      <c r="Z32" s="56"/>
      <c r="AA32" s="56"/>
      <c r="AB32" s="56"/>
      <c r="AC32" s="56"/>
      <c r="AD32" s="56"/>
      <c r="AE32" s="56"/>
      <c r="AF32" s="56"/>
      <c r="AG32" s="56"/>
    </row>
    <row r="33" spans="1:33" s="34" customFormat="1" ht="131.25" thickBot="1" x14ac:dyDescent="0.3">
      <c r="A33" s="485" t="s">
        <v>66</v>
      </c>
      <c r="B33" s="175" t="s">
        <v>50</v>
      </c>
      <c r="C33" s="175">
        <v>1</v>
      </c>
      <c r="D33" s="176">
        <v>10</v>
      </c>
      <c r="E33" s="176">
        <v>17</v>
      </c>
      <c r="F33" s="179">
        <v>44228</v>
      </c>
      <c r="G33" s="164">
        <v>44547</v>
      </c>
      <c r="H33" s="177">
        <f t="shared" si="0"/>
        <v>3810000</v>
      </c>
      <c r="I33" s="183">
        <f t="shared" si="1"/>
        <v>40259000</v>
      </c>
      <c r="J33" s="476" t="s">
        <v>67</v>
      </c>
      <c r="K33" s="56"/>
      <c r="L33" s="56"/>
      <c r="M33" s="56"/>
      <c r="N33" s="56"/>
      <c r="O33" s="56"/>
      <c r="P33" s="56"/>
      <c r="Q33" s="56"/>
      <c r="R33" s="56"/>
      <c r="S33" s="56"/>
      <c r="T33" s="56"/>
      <c r="U33" s="56"/>
      <c r="V33" s="56"/>
      <c r="W33" s="56"/>
      <c r="X33" s="56"/>
      <c r="Y33" s="56"/>
      <c r="Z33" s="56"/>
      <c r="AA33" s="56"/>
      <c r="AB33" s="56"/>
      <c r="AC33" s="56"/>
      <c r="AD33" s="56"/>
      <c r="AE33" s="56"/>
      <c r="AF33" s="56"/>
      <c r="AG33" s="56"/>
    </row>
    <row r="34" spans="1:33" s="234" customFormat="1" ht="21.75" thickBot="1" x14ac:dyDescent="0.4">
      <c r="A34" s="212"/>
      <c r="B34" s="213" t="s">
        <v>3</v>
      </c>
      <c r="C34" s="213">
        <f>SUM(C17:C33)</f>
        <v>50</v>
      </c>
      <c r="D34" s="214"/>
      <c r="E34" s="215"/>
      <c r="F34" s="214"/>
      <c r="G34" s="214"/>
      <c r="H34" s="214"/>
      <c r="I34" s="216">
        <f>SUM(I17:I33)</f>
        <v>1998147800</v>
      </c>
      <c r="J34" s="217"/>
      <c r="K34" s="233"/>
      <c r="L34" s="233"/>
      <c r="M34" s="233"/>
      <c r="N34" s="233"/>
      <c r="O34" s="233"/>
      <c r="P34" s="233"/>
      <c r="Q34" s="233"/>
      <c r="R34" s="233"/>
      <c r="S34" s="233"/>
      <c r="T34" s="233"/>
      <c r="U34" s="233"/>
      <c r="V34" s="233"/>
      <c r="W34" s="233"/>
      <c r="X34" s="233"/>
      <c r="Y34" s="233"/>
      <c r="Z34" s="233"/>
      <c r="AA34" s="233"/>
      <c r="AB34" s="233"/>
      <c r="AC34" s="233"/>
      <c r="AD34" s="233"/>
      <c r="AE34" s="233"/>
      <c r="AF34" s="233"/>
      <c r="AG34" s="233"/>
    </row>
    <row r="35" spans="1:33" s="34" customFormat="1" ht="18" customHeight="1" x14ac:dyDescent="0.25">
      <c r="A35" s="47"/>
      <c r="B35" s="75"/>
      <c r="C35" s="76"/>
      <c r="D35" s="47"/>
      <c r="E35" s="77"/>
      <c r="F35" s="47"/>
      <c r="G35" s="47"/>
      <c r="H35" s="47"/>
      <c r="I35" s="78"/>
      <c r="J35" s="79"/>
      <c r="K35" s="56"/>
      <c r="L35" s="56"/>
      <c r="M35" s="56"/>
      <c r="N35" s="56"/>
      <c r="O35" s="56"/>
      <c r="P35" s="56"/>
      <c r="Q35" s="56"/>
      <c r="R35" s="56"/>
      <c r="S35" s="56"/>
      <c r="T35" s="56"/>
      <c r="U35" s="56"/>
      <c r="V35" s="56"/>
      <c r="W35" s="56"/>
      <c r="X35" s="56"/>
      <c r="Y35" s="56"/>
      <c r="Z35" s="56"/>
      <c r="AA35" s="56"/>
      <c r="AB35" s="56"/>
      <c r="AC35" s="56"/>
      <c r="AD35" s="56"/>
      <c r="AE35" s="56"/>
      <c r="AF35" s="56"/>
      <c r="AG35" s="56"/>
    </row>
    <row r="36" spans="1:33" s="34" customFormat="1" ht="18" customHeight="1" x14ac:dyDescent="0.25">
      <c r="A36" s="47"/>
      <c r="B36" s="75"/>
      <c r="C36" s="76"/>
      <c r="D36" s="47"/>
      <c r="E36" s="77"/>
      <c r="F36" s="47"/>
      <c r="G36" s="47"/>
      <c r="H36" s="47"/>
      <c r="I36" s="78"/>
      <c r="J36" s="80"/>
      <c r="K36" s="56"/>
      <c r="L36" s="56"/>
      <c r="M36" s="56"/>
      <c r="N36" s="56"/>
      <c r="O36" s="56"/>
      <c r="P36" s="56"/>
      <c r="Q36" s="56"/>
      <c r="R36" s="56"/>
      <c r="S36" s="56"/>
      <c r="T36" s="56"/>
      <c r="U36" s="56"/>
      <c r="V36" s="56"/>
      <c r="W36" s="56"/>
      <c r="X36" s="56"/>
      <c r="Y36" s="56"/>
      <c r="Z36" s="56"/>
      <c r="AA36" s="56"/>
      <c r="AB36" s="56"/>
      <c r="AC36" s="56"/>
      <c r="AD36" s="56"/>
      <c r="AE36" s="56"/>
      <c r="AF36" s="56"/>
      <c r="AG36" s="56"/>
    </row>
    <row r="37" spans="1:33" s="34" customFormat="1" ht="18" customHeight="1" x14ac:dyDescent="0.25">
      <c r="A37" s="47"/>
      <c r="B37" s="75"/>
      <c r="C37" s="76"/>
      <c r="D37" s="47"/>
      <c r="E37" s="77"/>
      <c r="F37" s="47"/>
      <c r="G37" s="47"/>
      <c r="H37" s="47"/>
      <c r="I37" s="78"/>
      <c r="J37" s="79"/>
      <c r="K37" s="56"/>
      <c r="L37" s="56"/>
      <c r="M37" s="56"/>
      <c r="N37" s="56"/>
      <c r="O37" s="56"/>
      <c r="P37" s="56"/>
      <c r="Q37" s="56"/>
      <c r="R37" s="56"/>
      <c r="S37" s="56"/>
      <c r="T37" s="56"/>
      <c r="U37" s="56"/>
      <c r="V37" s="56"/>
      <c r="W37" s="56"/>
      <c r="X37" s="56"/>
      <c r="Y37" s="56"/>
      <c r="Z37" s="56"/>
      <c r="AA37" s="56"/>
      <c r="AB37" s="56"/>
      <c r="AC37" s="56"/>
      <c r="AD37" s="56"/>
      <c r="AE37" s="56"/>
      <c r="AF37" s="56"/>
      <c r="AG37" s="56"/>
    </row>
    <row r="38" spans="1:33" s="34" customFormat="1" ht="18" customHeight="1" x14ac:dyDescent="0.25">
      <c r="A38" s="47"/>
      <c r="B38" s="75"/>
      <c r="C38" s="76"/>
      <c r="D38" s="47"/>
      <c r="E38" s="77"/>
      <c r="F38" s="47"/>
      <c r="G38" s="47"/>
      <c r="H38" s="47"/>
      <c r="I38" s="78"/>
      <c r="J38" s="79"/>
      <c r="K38" s="56"/>
      <c r="L38" s="56"/>
      <c r="M38" s="56"/>
      <c r="N38" s="56"/>
      <c r="O38" s="56"/>
      <c r="P38" s="56"/>
      <c r="Q38" s="56"/>
      <c r="R38" s="56"/>
      <c r="S38" s="56"/>
      <c r="T38" s="56"/>
      <c r="U38" s="56"/>
      <c r="V38" s="56"/>
      <c r="W38" s="56"/>
      <c r="X38" s="56"/>
      <c r="Y38" s="56"/>
      <c r="Z38" s="56"/>
      <c r="AA38" s="56"/>
      <c r="AB38" s="56"/>
      <c r="AC38" s="56"/>
      <c r="AD38" s="56"/>
      <c r="AE38" s="56"/>
      <c r="AF38" s="56"/>
      <c r="AG38" s="56"/>
    </row>
    <row r="39" spans="1:33" s="34" customFormat="1" ht="18" customHeight="1" x14ac:dyDescent="0.25">
      <c r="A39" s="46"/>
      <c r="B39" s="46"/>
      <c r="C39" s="487"/>
      <c r="D39" s="46"/>
      <c r="E39" s="547"/>
      <c r="F39" s="547"/>
      <c r="G39" s="547"/>
      <c r="H39" s="46"/>
      <c r="I39" s="460"/>
      <c r="J39" s="459"/>
      <c r="K39" s="56"/>
      <c r="L39" s="56"/>
      <c r="M39" s="56"/>
      <c r="N39" s="56"/>
      <c r="O39" s="56"/>
      <c r="P39" s="56"/>
      <c r="Q39" s="56"/>
      <c r="R39" s="56"/>
      <c r="S39" s="56"/>
      <c r="T39" s="56"/>
      <c r="U39" s="56"/>
      <c r="V39" s="56"/>
      <c r="W39" s="56"/>
      <c r="X39" s="56"/>
      <c r="Y39" s="56"/>
      <c r="Z39" s="56"/>
      <c r="AA39" s="56"/>
      <c r="AB39" s="56"/>
      <c r="AC39" s="56"/>
      <c r="AD39" s="56"/>
      <c r="AE39" s="56"/>
      <c r="AF39" s="56"/>
      <c r="AG39" s="56"/>
    </row>
    <row r="40" spans="1:33" ht="15" customHeight="1" x14ac:dyDescent="0.25">
      <c r="A40" s="548" t="s">
        <v>68</v>
      </c>
      <c r="B40" s="548"/>
      <c r="C40" s="46"/>
      <c r="E40" s="549" t="s">
        <v>69</v>
      </c>
      <c r="F40" s="549"/>
      <c r="G40" s="549"/>
      <c r="I40" s="461"/>
      <c r="J40" s="457" t="s">
        <v>70</v>
      </c>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15" customHeight="1" x14ac:dyDescent="0.25">
      <c r="A41" s="550" t="s">
        <v>71</v>
      </c>
      <c r="B41" s="550"/>
      <c r="C41" s="46"/>
      <c r="E41" s="532" t="s">
        <v>72</v>
      </c>
      <c r="F41" s="532"/>
      <c r="G41" s="532"/>
      <c r="I41" s="489"/>
      <c r="J41" s="457" t="s">
        <v>73</v>
      </c>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15" customHeight="1" x14ac:dyDescent="0.25">
      <c r="A42" s="532" t="s">
        <v>74</v>
      </c>
      <c r="B42" s="532"/>
      <c r="C42" s="46"/>
      <c r="E42" s="533" t="s">
        <v>75</v>
      </c>
      <c r="F42" s="533"/>
      <c r="G42" s="533"/>
      <c r="H42" s="45"/>
      <c r="I42" s="489"/>
      <c r="J42" s="457" t="s">
        <v>76</v>
      </c>
    </row>
    <row r="43" spans="1:33" ht="15" customHeight="1" x14ac:dyDescent="0.25">
      <c r="A43" s="487"/>
      <c r="B43" s="487"/>
      <c r="C43" s="46"/>
      <c r="E43" s="488"/>
      <c r="F43" s="488"/>
      <c r="G43" s="488"/>
      <c r="H43" s="45"/>
      <c r="J43" s="487"/>
    </row>
    <row r="44" spans="1:33" ht="15" customHeight="1" x14ac:dyDescent="0.25">
      <c r="A44" s="487"/>
      <c r="B44" s="487"/>
      <c r="C44" s="46"/>
      <c r="E44" s="488"/>
      <c r="F44" s="488"/>
      <c r="G44" s="488"/>
      <c r="H44" s="45"/>
      <c r="J44" s="487"/>
    </row>
    <row r="45" spans="1:33" ht="15" customHeight="1" x14ac:dyDescent="0.25">
      <c r="A45" s="487"/>
      <c r="B45" s="487"/>
      <c r="C45" s="46"/>
      <c r="E45" s="488"/>
      <c r="F45" s="488"/>
      <c r="G45" s="488"/>
      <c r="H45" s="45"/>
      <c r="J45" s="487"/>
    </row>
    <row r="46" spans="1:33" ht="15" customHeight="1" x14ac:dyDescent="0.25">
      <c r="A46" s="487"/>
      <c r="B46" s="487"/>
      <c r="C46" s="46"/>
      <c r="E46" s="488"/>
      <c r="F46" s="488"/>
      <c r="G46" s="488"/>
      <c r="H46" s="45"/>
      <c r="J46" s="487"/>
    </row>
    <row r="47" spans="1:33" ht="42.75" customHeight="1" x14ac:dyDescent="0.25">
      <c r="C47" s="487"/>
    </row>
    <row r="48" spans="1:33" ht="42.75" customHeight="1" x14ac:dyDescent="0.25">
      <c r="C48" s="487"/>
    </row>
  </sheetData>
  <mergeCells count="26">
    <mergeCell ref="A42:B42"/>
    <mergeCell ref="E42:G42"/>
    <mergeCell ref="H11:J11"/>
    <mergeCell ref="I12:J12"/>
    <mergeCell ref="I13:J13"/>
    <mergeCell ref="A14:A15"/>
    <mergeCell ref="B14:B15"/>
    <mergeCell ref="C14:C15"/>
    <mergeCell ref="D14:D15"/>
    <mergeCell ref="E14:E15"/>
    <mergeCell ref="F16:G16"/>
    <mergeCell ref="E39:G39"/>
    <mergeCell ref="A40:B40"/>
    <mergeCell ref="E40:G40"/>
    <mergeCell ref="A41:B41"/>
    <mergeCell ref="E41:G41"/>
    <mergeCell ref="A3:J3"/>
    <mergeCell ref="A4:J4"/>
    <mergeCell ref="A6:H6"/>
    <mergeCell ref="A7:H7"/>
    <mergeCell ref="A9:H9"/>
    <mergeCell ref="F14:G14"/>
    <mergeCell ref="H14:H15"/>
    <mergeCell ref="I14:I15"/>
    <mergeCell ref="J14:J15"/>
    <mergeCell ref="A8:H8"/>
  </mergeCells>
  <printOptions horizontalCentered="1"/>
  <pageMargins left="0.59055118110236227" right="0.39370078740157483" top="0.78740157480314965" bottom="0.59055118110236227" header="0.31496062992125984" footer="0.31496062992125984"/>
  <pageSetup scale="34" orientation="landscape" r:id="rId1"/>
  <rowBreaks count="1" manualBreakCount="1">
    <brk id="28"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U32"/>
  <sheetViews>
    <sheetView topLeftCell="A21" zoomScale="70" zoomScaleNormal="70" zoomScaleSheetLayoutView="50" workbookViewId="0">
      <selection activeCell="F23" sqref="F23"/>
    </sheetView>
  </sheetViews>
  <sheetFormatPr baseColWidth="10" defaultColWidth="15.42578125" defaultRowHeight="15" customHeight="1" x14ac:dyDescent="0.25"/>
  <cols>
    <col min="1" max="1" width="31.7109375" customWidth="1"/>
    <col min="2" max="2" width="20.7109375" customWidth="1"/>
    <col min="3" max="3" width="12.7109375" style="2" customWidth="1"/>
    <col min="4" max="7" width="12.7109375" customWidth="1"/>
    <col min="8" max="8" width="20.7109375" customWidth="1"/>
    <col min="9" max="9" width="21.85546875" bestFit="1" customWidth="1"/>
    <col min="10" max="10" width="120.7109375" style="1" customWidth="1"/>
    <col min="11" max="11" width="14.140625" customWidth="1"/>
    <col min="12" max="13" width="11.42578125" customWidth="1"/>
    <col min="14" max="19" width="11.42578125" hidden="1" customWidth="1"/>
    <col min="20" max="20" width="15.5703125" hidden="1" customWidth="1"/>
    <col min="21" max="249" width="11.42578125" customWidth="1"/>
    <col min="250" max="250" width="18.7109375" customWidth="1"/>
  </cols>
  <sheetData>
    <row r="1" spans="1:20" ht="15" hidden="1" customHeight="1" x14ac:dyDescent="0.25">
      <c r="A1" s="127">
        <f>'SEGUIM-EP'!A1-300000</f>
        <v>3510000</v>
      </c>
      <c r="B1" s="128">
        <f>3478310*1.03</f>
        <v>3582659.3000000003</v>
      </c>
      <c r="C1" s="487"/>
    </row>
    <row r="2" spans="1:20" s="34" customFormat="1" ht="24.95" customHeight="1" x14ac:dyDescent="0.25">
      <c r="A2" s="466"/>
      <c r="B2" s="467"/>
      <c r="C2" s="35"/>
      <c r="J2" s="3"/>
    </row>
    <row r="3" spans="1:20" s="34" customFormat="1" ht="24.95" customHeight="1" x14ac:dyDescent="0.25">
      <c r="A3" s="522" t="s">
        <v>4</v>
      </c>
      <c r="B3" s="522"/>
      <c r="C3" s="522"/>
      <c r="D3" s="522"/>
      <c r="E3" s="522"/>
      <c r="F3" s="522"/>
      <c r="G3" s="522"/>
      <c r="H3" s="522"/>
      <c r="I3" s="522"/>
      <c r="J3" s="522"/>
    </row>
    <row r="4" spans="1:20" ht="32.25" customHeight="1" x14ac:dyDescent="0.25">
      <c r="A4" s="523" t="s">
        <v>5</v>
      </c>
      <c r="B4" s="523"/>
      <c r="C4" s="523"/>
      <c r="D4" s="523"/>
      <c r="E4" s="523"/>
      <c r="F4" s="523"/>
      <c r="G4" s="523"/>
      <c r="H4" s="523"/>
      <c r="I4" s="523"/>
      <c r="J4" s="523"/>
    </row>
    <row r="5" spans="1:20" ht="15.75" customHeight="1" thickBot="1" x14ac:dyDescent="0.3">
      <c r="A5" s="4"/>
      <c r="B5" s="5"/>
      <c r="C5" s="5"/>
      <c r="D5" s="5"/>
      <c r="E5" s="5"/>
      <c r="F5" s="5"/>
      <c r="G5" s="5"/>
      <c r="H5" s="5"/>
      <c r="I5" s="6"/>
      <c r="J5" s="7"/>
    </row>
    <row r="6" spans="1:20" ht="15.75" customHeight="1" thickBot="1" x14ac:dyDescent="0.3">
      <c r="A6" s="524" t="s">
        <v>6</v>
      </c>
      <c r="B6" s="525"/>
      <c r="C6" s="525"/>
      <c r="D6" s="525"/>
      <c r="E6" s="525"/>
      <c r="F6" s="525"/>
      <c r="G6" s="525"/>
      <c r="H6" s="525"/>
      <c r="I6" s="131" t="s">
        <v>7</v>
      </c>
      <c r="J6" s="132"/>
    </row>
    <row r="7" spans="1:20" ht="15" customHeight="1" x14ac:dyDescent="0.25">
      <c r="A7" s="526" t="s">
        <v>8</v>
      </c>
      <c r="B7" s="527"/>
      <c r="C7" s="527"/>
      <c r="D7" s="527"/>
      <c r="E7" s="527"/>
      <c r="F7" s="527"/>
      <c r="G7" s="527"/>
      <c r="H7" s="528"/>
      <c r="I7" s="133" t="s">
        <v>77</v>
      </c>
      <c r="J7" s="134"/>
    </row>
    <row r="8" spans="1:20" ht="15" customHeight="1" x14ac:dyDescent="0.25">
      <c r="A8" s="519" t="s">
        <v>10</v>
      </c>
      <c r="B8" s="520"/>
      <c r="C8" s="520"/>
      <c r="D8" s="520"/>
      <c r="E8" s="520"/>
      <c r="F8" s="520"/>
      <c r="G8" s="520"/>
      <c r="H8" s="521"/>
      <c r="I8" s="133"/>
      <c r="J8" s="134"/>
    </row>
    <row r="9" spans="1:20" ht="15" customHeight="1" x14ac:dyDescent="0.25">
      <c r="A9" s="529" t="s">
        <v>11</v>
      </c>
      <c r="B9" s="530"/>
      <c r="C9" s="530"/>
      <c r="D9" s="530"/>
      <c r="E9" s="530"/>
      <c r="F9" s="530"/>
      <c r="G9" s="530"/>
      <c r="H9" s="531"/>
      <c r="I9" s="133"/>
      <c r="J9" s="134"/>
    </row>
    <row r="10" spans="1:20" ht="15" customHeight="1" x14ac:dyDescent="0.25">
      <c r="A10" s="135" t="s">
        <v>12</v>
      </c>
      <c r="B10" s="136">
        <f>+I23</f>
        <v>263133000</v>
      </c>
      <c r="C10" s="137"/>
      <c r="D10" s="138"/>
      <c r="E10" s="138"/>
      <c r="F10" s="138"/>
      <c r="G10" s="138"/>
      <c r="H10" s="139"/>
      <c r="I10" s="140"/>
      <c r="J10" s="141"/>
    </row>
    <row r="11" spans="1:20" ht="22.5" customHeight="1" x14ac:dyDescent="0.25">
      <c r="A11" s="142" t="s">
        <v>13</v>
      </c>
      <c r="B11" s="143"/>
      <c r="C11" s="144"/>
      <c r="D11" s="138"/>
      <c r="E11" s="138"/>
      <c r="F11" s="137"/>
      <c r="G11" s="138"/>
      <c r="H11" s="534" t="s">
        <v>14</v>
      </c>
      <c r="I11" s="535"/>
      <c r="J11" s="536"/>
    </row>
    <row r="12" spans="1:20" ht="33.75" customHeight="1" x14ac:dyDescent="0.25">
      <c r="A12" s="142" t="s">
        <v>15</v>
      </c>
      <c r="B12" s="143"/>
      <c r="C12" s="144"/>
      <c r="D12" s="138"/>
      <c r="E12" s="138"/>
      <c r="F12" s="138"/>
      <c r="G12" s="138"/>
      <c r="H12" s="145" t="s">
        <v>16</v>
      </c>
      <c r="I12" s="537" t="s">
        <v>17</v>
      </c>
      <c r="J12" s="538"/>
    </row>
    <row r="13" spans="1:20" ht="22.5" customHeight="1" thickBot="1" x14ac:dyDescent="0.3">
      <c r="A13" s="146" t="s">
        <v>18</v>
      </c>
      <c r="B13" s="147"/>
      <c r="C13" s="148"/>
      <c r="D13" s="149"/>
      <c r="E13" s="149"/>
      <c r="F13" s="149"/>
      <c r="G13" s="149"/>
      <c r="H13" s="150" t="s">
        <v>19</v>
      </c>
      <c r="I13" s="557" t="s">
        <v>20</v>
      </c>
      <c r="J13" s="558"/>
    </row>
    <row r="14" spans="1:20" s="190" customFormat="1" ht="33" customHeight="1" x14ac:dyDescent="0.25">
      <c r="A14" s="541" t="s">
        <v>21</v>
      </c>
      <c r="B14" s="543" t="s">
        <v>22</v>
      </c>
      <c r="C14" s="543" t="s">
        <v>23</v>
      </c>
      <c r="D14" s="543" t="s">
        <v>24</v>
      </c>
      <c r="E14" s="543" t="s">
        <v>25</v>
      </c>
      <c r="F14" s="511" t="s">
        <v>26</v>
      </c>
      <c r="G14" s="512"/>
      <c r="H14" s="551" t="s">
        <v>27</v>
      </c>
      <c r="I14" s="553" t="s">
        <v>28</v>
      </c>
      <c r="J14" s="555" t="s">
        <v>29</v>
      </c>
      <c r="K14" s="436" t="s">
        <v>78</v>
      </c>
      <c r="L14" s="437" t="s">
        <v>79</v>
      </c>
      <c r="N14" s="543" t="s">
        <v>23</v>
      </c>
      <c r="O14" s="543" t="s">
        <v>24</v>
      </c>
      <c r="P14" s="543" t="s">
        <v>25</v>
      </c>
      <c r="Q14" s="511" t="s">
        <v>26</v>
      </c>
      <c r="R14" s="512"/>
      <c r="S14" s="551" t="s">
        <v>27</v>
      </c>
      <c r="T14" s="515" t="s">
        <v>28</v>
      </c>
    </row>
    <row r="15" spans="1:20" s="190" customFormat="1" ht="33" customHeight="1" thickBot="1" x14ac:dyDescent="0.3">
      <c r="A15" s="542"/>
      <c r="B15" s="544"/>
      <c r="C15" s="544"/>
      <c r="D15" s="544"/>
      <c r="E15" s="544"/>
      <c r="F15" s="155" t="s">
        <v>30</v>
      </c>
      <c r="G15" s="155" t="s">
        <v>31</v>
      </c>
      <c r="H15" s="552"/>
      <c r="I15" s="554"/>
      <c r="J15" s="556"/>
      <c r="K15" s="436" t="s">
        <v>80</v>
      </c>
      <c r="L15" s="437" t="s">
        <v>80</v>
      </c>
      <c r="N15" s="544"/>
      <c r="O15" s="544"/>
      <c r="P15" s="544"/>
      <c r="Q15" s="155" t="s">
        <v>30</v>
      </c>
      <c r="R15" s="155" t="s">
        <v>31</v>
      </c>
      <c r="S15" s="552"/>
      <c r="T15" s="516"/>
    </row>
    <row r="16" spans="1:20" ht="15" customHeight="1" x14ac:dyDescent="0.25">
      <c r="A16" s="156">
        <v>1</v>
      </c>
      <c r="B16" s="157">
        <v>2</v>
      </c>
      <c r="C16" s="157">
        <v>3</v>
      </c>
      <c r="D16" s="158">
        <v>4</v>
      </c>
      <c r="E16" s="158">
        <v>5</v>
      </c>
      <c r="F16" s="559">
        <v>6</v>
      </c>
      <c r="G16" s="560"/>
      <c r="H16" s="159">
        <v>7</v>
      </c>
      <c r="I16" s="160">
        <v>8</v>
      </c>
      <c r="J16" s="161">
        <v>9</v>
      </c>
      <c r="K16" s="490">
        <v>7</v>
      </c>
      <c r="L16" s="490">
        <v>15</v>
      </c>
      <c r="N16" s="31">
        <v>3</v>
      </c>
      <c r="O16" s="32">
        <v>4</v>
      </c>
      <c r="P16" s="32">
        <v>5</v>
      </c>
      <c r="Q16" s="561">
        <v>6</v>
      </c>
      <c r="R16" s="562"/>
      <c r="S16" s="33">
        <v>7</v>
      </c>
      <c r="T16" s="55">
        <v>8</v>
      </c>
    </row>
    <row r="17" spans="1:21" ht="224.25" customHeight="1" x14ac:dyDescent="0.25">
      <c r="A17" s="483" t="s">
        <v>81</v>
      </c>
      <c r="B17" s="181" t="s">
        <v>33</v>
      </c>
      <c r="C17" s="162">
        <v>2</v>
      </c>
      <c r="D17" s="163">
        <v>10</v>
      </c>
      <c r="E17" s="163">
        <v>22</v>
      </c>
      <c r="F17" s="179">
        <v>44221</v>
      </c>
      <c r="G17" s="164">
        <v>44547</v>
      </c>
      <c r="H17" s="221">
        <f t="shared" ref="H17:H22" si="0">$A$1</f>
        <v>3510000</v>
      </c>
      <c r="I17" s="221">
        <f t="shared" ref="I17:I21" si="1">(D17*H17+(H17/30*E17))*C17</f>
        <v>75348000</v>
      </c>
      <c r="J17" s="240" t="s">
        <v>82</v>
      </c>
      <c r="K17" s="445">
        <f>H17/30*K16</f>
        <v>819000</v>
      </c>
      <c r="L17" s="235"/>
    </row>
    <row r="18" spans="1:21" ht="239.25" customHeight="1" x14ac:dyDescent="0.25">
      <c r="A18" s="483" t="s">
        <v>83</v>
      </c>
      <c r="B18" s="181" t="s">
        <v>33</v>
      </c>
      <c r="C18" s="162">
        <v>1</v>
      </c>
      <c r="D18" s="163">
        <v>10</v>
      </c>
      <c r="E18" s="163">
        <v>22</v>
      </c>
      <c r="F18" s="179">
        <v>44221</v>
      </c>
      <c r="G18" s="164">
        <v>44547</v>
      </c>
      <c r="H18" s="221">
        <f t="shared" si="0"/>
        <v>3510000</v>
      </c>
      <c r="I18" s="221">
        <f t="shared" si="1"/>
        <v>37674000</v>
      </c>
      <c r="J18" s="476" t="s">
        <v>84</v>
      </c>
    </row>
    <row r="19" spans="1:21" ht="174" customHeight="1" x14ac:dyDescent="0.25">
      <c r="A19" s="483" t="s">
        <v>85</v>
      </c>
      <c r="B19" s="181" t="s">
        <v>33</v>
      </c>
      <c r="C19" s="162">
        <v>1</v>
      </c>
      <c r="D19" s="163">
        <v>10</v>
      </c>
      <c r="E19" s="163">
        <v>22</v>
      </c>
      <c r="F19" s="179">
        <v>44221</v>
      </c>
      <c r="G19" s="164">
        <v>44547</v>
      </c>
      <c r="H19" s="221">
        <f t="shared" si="0"/>
        <v>3510000</v>
      </c>
      <c r="I19" s="221">
        <f t="shared" si="1"/>
        <v>37674000</v>
      </c>
      <c r="J19" s="240" t="s">
        <v>86</v>
      </c>
    </row>
    <row r="20" spans="1:21" s="56" customFormat="1" ht="152.25" customHeight="1" x14ac:dyDescent="0.25">
      <c r="A20" s="483" t="s">
        <v>87</v>
      </c>
      <c r="B20" s="181" t="s">
        <v>33</v>
      </c>
      <c r="C20" s="162">
        <v>1</v>
      </c>
      <c r="D20" s="163">
        <v>10</v>
      </c>
      <c r="E20" s="163">
        <v>22</v>
      </c>
      <c r="F20" s="179">
        <v>44221</v>
      </c>
      <c r="G20" s="164">
        <v>44547</v>
      </c>
      <c r="H20" s="221">
        <f t="shared" si="0"/>
        <v>3510000</v>
      </c>
      <c r="I20" s="221">
        <f t="shared" si="1"/>
        <v>37674000</v>
      </c>
      <c r="J20" s="476" t="s">
        <v>88</v>
      </c>
      <c r="K20" s="28"/>
      <c r="L20" s="28"/>
      <c r="M20" s="28"/>
      <c r="N20" s="52"/>
      <c r="O20" s="53"/>
      <c r="P20" s="53"/>
      <c r="Q20" s="38"/>
      <c r="R20" s="38"/>
      <c r="S20" s="40"/>
      <c r="T20" s="57"/>
    </row>
    <row r="21" spans="1:21" s="56" customFormat="1" ht="129" customHeight="1" x14ac:dyDescent="0.25">
      <c r="A21" s="483" t="s">
        <v>89</v>
      </c>
      <c r="B21" s="181" t="s">
        <v>33</v>
      </c>
      <c r="C21" s="162">
        <v>1</v>
      </c>
      <c r="D21" s="163">
        <v>10</v>
      </c>
      <c r="E21" s="163">
        <v>22</v>
      </c>
      <c r="F21" s="179">
        <v>44221</v>
      </c>
      <c r="G21" s="164">
        <v>44547</v>
      </c>
      <c r="H21" s="221">
        <f t="shared" si="0"/>
        <v>3510000</v>
      </c>
      <c r="I21" s="221">
        <f t="shared" si="1"/>
        <v>37674000</v>
      </c>
      <c r="J21" s="464" t="s">
        <v>90</v>
      </c>
      <c r="K21" s="28"/>
      <c r="L21" s="28"/>
      <c r="M21" s="28"/>
      <c r="N21" s="226"/>
      <c r="O21" s="227"/>
      <c r="P21" s="227"/>
      <c r="Q21" s="228"/>
      <c r="R21" s="228"/>
      <c r="S21" s="229"/>
      <c r="T21" s="230"/>
    </row>
    <row r="22" spans="1:21" ht="132" customHeight="1" x14ac:dyDescent="0.25">
      <c r="A22" s="483" t="s">
        <v>101</v>
      </c>
      <c r="B22" s="162" t="s">
        <v>102</v>
      </c>
      <c r="C22" s="162">
        <v>1</v>
      </c>
      <c r="D22" s="163">
        <v>10</v>
      </c>
      <c r="E22" s="163">
        <v>17</v>
      </c>
      <c r="F22" s="179">
        <v>44228</v>
      </c>
      <c r="G22" s="164">
        <v>44547</v>
      </c>
      <c r="H22" s="180">
        <f t="shared" si="0"/>
        <v>3510000</v>
      </c>
      <c r="I22" s="165">
        <f>(D22*H22+(H22/30*E22))*C22</f>
        <v>37089000</v>
      </c>
      <c r="J22" s="167" t="s">
        <v>103</v>
      </c>
      <c r="K22" s="34"/>
      <c r="L22" s="34"/>
      <c r="M22" s="34"/>
      <c r="O22" s="36"/>
      <c r="P22" s="37"/>
      <c r="Q22" s="37"/>
      <c r="R22" s="39"/>
      <c r="S22" s="39"/>
      <c r="T22" s="41"/>
      <c r="U22" s="41"/>
    </row>
    <row r="23" spans="1:21" s="207" customFormat="1" ht="21.75" thickBot="1" x14ac:dyDescent="0.4">
      <c r="A23" s="202"/>
      <c r="B23" s="203" t="s">
        <v>3</v>
      </c>
      <c r="C23" s="203">
        <f>SUM(C17:C22)</f>
        <v>7</v>
      </c>
      <c r="D23" s="204"/>
      <c r="E23" s="208"/>
      <c r="F23" s="204"/>
      <c r="G23" s="204"/>
      <c r="H23" s="204"/>
      <c r="I23" s="225">
        <f>SUM(I17:I22)</f>
        <v>263133000</v>
      </c>
      <c r="J23" s="206"/>
      <c r="N23" s="203">
        <f>SUM(N20:N20)</f>
        <v>0</v>
      </c>
      <c r="O23" s="204"/>
      <c r="P23" s="208"/>
      <c r="Q23" s="204"/>
      <c r="R23" s="204"/>
      <c r="S23" s="204"/>
      <c r="T23" s="218">
        <f>SUM(T20:T20)</f>
        <v>0</v>
      </c>
    </row>
    <row r="24" spans="1:21" ht="15" customHeight="1" x14ac:dyDescent="0.25">
      <c r="C24" s="487"/>
      <c r="I24" s="45"/>
    </row>
    <row r="25" spans="1:21" ht="15" customHeight="1" x14ac:dyDescent="0.25">
      <c r="C25" s="487"/>
      <c r="I25" s="45"/>
    </row>
    <row r="26" spans="1:21" ht="15" customHeight="1" x14ac:dyDescent="0.25">
      <c r="C26" s="487"/>
      <c r="I26" s="45"/>
    </row>
    <row r="27" spans="1:21" ht="15" customHeight="1" x14ac:dyDescent="0.25">
      <c r="C27" s="487"/>
      <c r="I27" s="10"/>
    </row>
    <row r="29" spans="1:21" ht="15" customHeight="1" x14ac:dyDescent="0.25">
      <c r="C29" s="487"/>
      <c r="E29" s="547"/>
      <c r="F29" s="547"/>
      <c r="G29" s="547"/>
      <c r="I29" s="465"/>
      <c r="J29" s="459"/>
    </row>
    <row r="30" spans="1:21" ht="15" customHeight="1" x14ac:dyDescent="0.25">
      <c r="A30" s="548" t="s">
        <v>68</v>
      </c>
      <c r="B30" s="548"/>
      <c r="C30" s="46"/>
      <c r="E30" s="549" t="s">
        <v>69</v>
      </c>
      <c r="F30" s="549"/>
      <c r="G30" s="549"/>
      <c r="I30" s="47"/>
      <c r="J30" s="457" t="s">
        <v>70</v>
      </c>
    </row>
    <row r="31" spans="1:21" ht="15" customHeight="1" x14ac:dyDescent="0.25">
      <c r="A31" s="550" t="s">
        <v>71</v>
      </c>
      <c r="B31" s="550"/>
      <c r="C31" s="46"/>
      <c r="E31" s="532" t="s">
        <v>72</v>
      </c>
      <c r="F31" s="532"/>
      <c r="G31" s="532"/>
      <c r="J31" s="457" t="s">
        <v>73</v>
      </c>
    </row>
    <row r="32" spans="1:21" ht="16.5" customHeight="1" x14ac:dyDescent="0.25">
      <c r="A32" s="532" t="s">
        <v>74</v>
      </c>
      <c r="B32" s="532"/>
      <c r="C32" s="46"/>
      <c r="E32" s="533" t="s">
        <v>75</v>
      </c>
      <c r="F32" s="533"/>
      <c r="G32" s="533"/>
      <c r="H32" s="45"/>
      <c r="J32" s="457" t="s">
        <v>76</v>
      </c>
    </row>
  </sheetData>
  <mergeCells count="33">
    <mergeCell ref="A30:B30"/>
    <mergeCell ref="E30:G30"/>
    <mergeCell ref="A31:B31"/>
    <mergeCell ref="E31:G31"/>
    <mergeCell ref="A32:B32"/>
    <mergeCell ref="E32:G32"/>
    <mergeCell ref="T14:T15"/>
    <mergeCell ref="F16:G16"/>
    <mergeCell ref="Q16:R16"/>
    <mergeCell ref="N14:N15"/>
    <mergeCell ref="O14:O15"/>
    <mergeCell ref="P14:P15"/>
    <mergeCell ref="I12:J12"/>
    <mergeCell ref="I13:J13"/>
    <mergeCell ref="A14:A15"/>
    <mergeCell ref="Q14:R14"/>
    <mergeCell ref="S14:S15"/>
    <mergeCell ref="E29:G29"/>
    <mergeCell ref="H14:H15"/>
    <mergeCell ref="I14:I15"/>
    <mergeCell ref="J14:J15"/>
    <mergeCell ref="A3:J3"/>
    <mergeCell ref="A4:J4"/>
    <mergeCell ref="A6:H6"/>
    <mergeCell ref="A7:H7"/>
    <mergeCell ref="B14:B15"/>
    <mergeCell ref="C14:C15"/>
    <mergeCell ref="D14:D15"/>
    <mergeCell ref="E14:E15"/>
    <mergeCell ref="F14:G14"/>
    <mergeCell ref="A8:H8"/>
    <mergeCell ref="A9:H9"/>
    <mergeCell ref="H11:J11"/>
  </mergeCells>
  <pageMargins left="0.59055118110236227" right="0.19685039370078741" top="0.59055118110236227" bottom="0.39370078740157483" header="0.31496062992125984" footer="0.31496062992125984"/>
  <pageSetup scale="36" orientation="landscape" r:id="rId1"/>
  <colBreaks count="1" manualBreakCount="1">
    <brk id="8" max="29"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U29"/>
  <sheetViews>
    <sheetView topLeftCell="A2" zoomScale="70" zoomScaleNormal="70" workbookViewId="0">
      <selection activeCell="A2" sqref="A2"/>
    </sheetView>
  </sheetViews>
  <sheetFormatPr baseColWidth="10" defaultColWidth="9.28515625" defaultRowHeight="15" customHeight="1" x14ac:dyDescent="0.25"/>
  <cols>
    <col min="1" max="1" width="31.7109375" customWidth="1"/>
    <col min="2" max="2" width="20.7109375" customWidth="1"/>
    <col min="3" max="3" width="12.7109375" style="2" customWidth="1"/>
    <col min="4" max="8" width="12.7109375" customWidth="1"/>
    <col min="9" max="9" width="20.7109375" customWidth="1"/>
    <col min="10" max="10" width="120.7109375" style="1" customWidth="1"/>
    <col min="11" max="11" width="13.42578125" customWidth="1"/>
    <col min="12" max="13" width="11.42578125" customWidth="1"/>
    <col min="14" max="18" width="11.42578125" hidden="1" customWidth="1"/>
    <col min="19" max="19" width="12.5703125" hidden="1" customWidth="1"/>
    <col min="20" max="20" width="13.42578125" hidden="1" customWidth="1"/>
    <col min="21" max="21" width="11.42578125" hidden="1" customWidth="1"/>
    <col min="22" max="252" width="11.42578125" customWidth="1"/>
    <col min="253" max="253" width="18.7109375" customWidth="1"/>
    <col min="254" max="254" width="15.42578125" customWidth="1"/>
  </cols>
  <sheetData>
    <row r="1" spans="1:21" ht="24.95" hidden="1" customHeight="1" x14ac:dyDescent="0.25">
      <c r="A1" s="127">
        <v>3810000</v>
      </c>
      <c r="B1" s="128">
        <f>3759500*1.03</f>
        <v>3872285</v>
      </c>
      <c r="C1" s="487"/>
    </row>
    <row r="2" spans="1:21" ht="24.95" customHeight="1" x14ac:dyDescent="0.25">
      <c r="A2" s="466"/>
      <c r="B2" s="128"/>
      <c r="C2" s="487"/>
    </row>
    <row r="3" spans="1:21" ht="24.95" customHeight="1" x14ac:dyDescent="0.25">
      <c r="A3" s="522" t="s">
        <v>4</v>
      </c>
      <c r="B3" s="522"/>
      <c r="C3" s="522"/>
      <c r="D3" s="522"/>
      <c r="E3" s="522"/>
      <c r="F3" s="522"/>
      <c r="G3" s="522"/>
      <c r="H3" s="522"/>
      <c r="I3" s="522"/>
      <c r="J3" s="522"/>
    </row>
    <row r="4" spans="1:21" ht="32.25" customHeight="1" x14ac:dyDescent="0.25">
      <c r="A4" s="523" t="s">
        <v>5</v>
      </c>
      <c r="B4" s="523"/>
      <c r="C4" s="523"/>
      <c r="D4" s="523"/>
      <c r="E4" s="523"/>
      <c r="F4" s="523"/>
      <c r="G4" s="523"/>
      <c r="H4" s="523"/>
      <c r="I4" s="523"/>
      <c r="J4" s="523"/>
    </row>
    <row r="5" spans="1:21" ht="15.75" customHeight="1" thickBot="1" x14ac:dyDescent="0.3">
      <c r="A5" s="4"/>
      <c r="B5" s="5"/>
      <c r="C5" s="5"/>
      <c r="D5" s="5"/>
      <c r="E5" s="5"/>
      <c r="F5" s="5"/>
      <c r="G5" s="5"/>
      <c r="H5" s="5"/>
      <c r="I5" s="6"/>
      <c r="J5" s="7"/>
      <c r="K5" s="487"/>
    </row>
    <row r="6" spans="1:21" ht="15.75" customHeight="1" thickBot="1" x14ac:dyDescent="0.3">
      <c r="A6" s="566" t="s">
        <v>6</v>
      </c>
      <c r="B6" s="567"/>
      <c r="C6" s="567"/>
      <c r="D6" s="567"/>
      <c r="E6" s="567"/>
      <c r="F6" s="567"/>
      <c r="G6" s="567"/>
      <c r="H6" s="567"/>
      <c r="I6" s="8" t="s">
        <v>7</v>
      </c>
      <c r="J6" s="9"/>
      <c r="K6" s="10"/>
    </row>
    <row r="7" spans="1:21" ht="15" customHeight="1" x14ac:dyDescent="0.25">
      <c r="A7" s="519" t="s">
        <v>8</v>
      </c>
      <c r="B7" s="520"/>
      <c r="C7" s="520"/>
      <c r="D7" s="520"/>
      <c r="E7" s="520"/>
      <c r="F7" s="520"/>
      <c r="G7" s="520"/>
      <c r="H7" s="521"/>
      <c r="I7" s="11" t="s">
        <v>9</v>
      </c>
      <c r="J7" s="12"/>
      <c r="K7" s="10"/>
    </row>
    <row r="8" spans="1:21" ht="15" customHeight="1" x14ac:dyDescent="0.25">
      <c r="A8" s="519" t="s">
        <v>10</v>
      </c>
      <c r="B8" s="520"/>
      <c r="C8" s="520"/>
      <c r="D8" s="520"/>
      <c r="E8" s="520"/>
      <c r="F8" s="520"/>
      <c r="G8" s="520"/>
      <c r="H8" s="521"/>
      <c r="I8" s="11"/>
      <c r="J8" s="12"/>
    </row>
    <row r="9" spans="1:21" ht="15" customHeight="1" x14ac:dyDescent="0.25">
      <c r="A9" s="529" t="s">
        <v>11</v>
      </c>
      <c r="B9" s="530"/>
      <c r="C9" s="530"/>
      <c r="D9" s="530"/>
      <c r="E9" s="530"/>
      <c r="F9" s="530"/>
      <c r="G9" s="530"/>
      <c r="H9" s="531"/>
      <c r="I9" s="11"/>
      <c r="J9" s="12"/>
    </row>
    <row r="10" spans="1:21" ht="15" customHeight="1" x14ac:dyDescent="0.25">
      <c r="A10" s="13" t="s">
        <v>12</v>
      </c>
      <c r="B10" s="14">
        <f>+I19</f>
        <v>120582000</v>
      </c>
      <c r="C10" s="15"/>
      <c r="D10" s="5"/>
      <c r="E10" s="5"/>
      <c r="F10" s="5"/>
      <c r="G10" s="5"/>
      <c r="H10" s="16"/>
      <c r="I10" s="17"/>
      <c r="J10" s="18"/>
    </row>
    <row r="11" spans="1:21" ht="22.5" customHeight="1" x14ac:dyDescent="0.25">
      <c r="A11" s="19" t="s">
        <v>13</v>
      </c>
      <c r="B11" s="20"/>
      <c r="C11" s="21"/>
      <c r="D11" s="5"/>
      <c r="E11" s="5"/>
      <c r="F11" s="15"/>
      <c r="G11" s="5"/>
      <c r="H11" s="568" t="s">
        <v>14</v>
      </c>
      <c r="I11" s="569"/>
      <c r="J11" s="570"/>
    </row>
    <row r="12" spans="1:21" ht="33.75" customHeight="1" x14ac:dyDescent="0.25">
      <c r="A12" s="19" t="s">
        <v>15</v>
      </c>
      <c r="B12" s="20"/>
      <c r="C12" s="21"/>
      <c r="D12" s="5"/>
      <c r="E12" s="5"/>
      <c r="F12" s="5"/>
      <c r="G12" s="5"/>
      <c r="H12" s="22" t="s">
        <v>16</v>
      </c>
      <c r="I12" s="571" t="s">
        <v>17</v>
      </c>
      <c r="J12" s="572"/>
      <c r="N12" s="563" t="s">
        <v>91</v>
      </c>
      <c r="O12" s="563"/>
      <c r="P12" s="563"/>
      <c r="Q12" s="563"/>
      <c r="R12" s="563"/>
      <c r="S12" s="563"/>
      <c r="T12" s="563"/>
    </row>
    <row r="13" spans="1:21" ht="22.5" customHeight="1" thickBot="1" x14ac:dyDescent="0.3">
      <c r="A13" s="23" t="s">
        <v>18</v>
      </c>
      <c r="B13" s="24"/>
      <c r="C13" s="25"/>
      <c r="D13" s="26"/>
      <c r="E13" s="26"/>
      <c r="F13" s="26"/>
      <c r="G13" s="26"/>
      <c r="H13" s="27" t="s">
        <v>19</v>
      </c>
      <c r="I13" s="564" t="s">
        <v>20</v>
      </c>
      <c r="J13" s="565"/>
    </row>
    <row r="14" spans="1:21" s="190" customFormat="1" ht="33" customHeight="1" x14ac:dyDescent="0.25">
      <c r="A14" s="541" t="s">
        <v>21</v>
      </c>
      <c r="B14" s="543" t="s">
        <v>22</v>
      </c>
      <c r="C14" s="543" t="s">
        <v>23</v>
      </c>
      <c r="D14" s="543" t="s">
        <v>24</v>
      </c>
      <c r="E14" s="543" t="s">
        <v>25</v>
      </c>
      <c r="F14" s="511" t="s">
        <v>26</v>
      </c>
      <c r="G14" s="512"/>
      <c r="H14" s="551" t="s">
        <v>27</v>
      </c>
      <c r="I14" s="553" t="s">
        <v>28</v>
      </c>
      <c r="J14" s="555" t="s">
        <v>29</v>
      </c>
      <c r="K14" s="436" t="s">
        <v>78</v>
      </c>
      <c r="L14" s="437" t="s">
        <v>79</v>
      </c>
      <c r="N14" s="543" t="s">
        <v>23</v>
      </c>
      <c r="O14" s="543" t="s">
        <v>24</v>
      </c>
      <c r="P14" s="543" t="s">
        <v>25</v>
      </c>
      <c r="Q14" s="511" t="s">
        <v>26</v>
      </c>
      <c r="R14" s="512"/>
      <c r="S14" s="513" t="s">
        <v>27</v>
      </c>
      <c r="T14" s="553" t="s">
        <v>28</v>
      </c>
    </row>
    <row r="15" spans="1:21" s="190" customFormat="1" ht="33" customHeight="1" thickBot="1" x14ac:dyDescent="0.3">
      <c r="A15" s="542"/>
      <c r="B15" s="544"/>
      <c r="C15" s="544"/>
      <c r="D15" s="544"/>
      <c r="E15" s="544"/>
      <c r="F15" s="155" t="s">
        <v>30</v>
      </c>
      <c r="G15" s="155" t="s">
        <v>31</v>
      </c>
      <c r="H15" s="552"/>
      <c r="I15" s="554"/>
      <c r="J15" s="556"/>
      <c r="K15" s="436" t="s">
        <v>80</v>
      </c>
      <c r="L15" s="437" t="s">
        <v>80</v>
      </c>
      <c r="N15" s="544"/>
      <c r="O15" s="544"/>
      <c r="P15" s="544"/>
      <c r="Q15" s="155" t="s">
        <v>30</v>
      </c>
      <c r="R15" s="155" t="s">
        <v>92</v>
      </c>
      <c r="S15" s="514"/>
      <c r="T15" s="554"/>
    </row>
    <row r="16" spans="1:21" s="184" customFormat="1" ht="15" customHeight="1" x14ac:dyDescent="0.25">
      <c r="A16" s="191">
        <v>1</v>
      </c>
      <c r="B16" s="192">
        <v>2</v>
      </c>
      <c r="C16" s="192">
        <v>3</v>
      </c>
      <c r="D16" s="193">
        <v>4</v>
      </c>
      <c r="E16" s="193">
        <v>5</v>
      </c>
      <c r="F16" s="575">
        <v>6</v>
      </c>
      <c r="G16" s="576"/>
      <c r="H16" s="194">
        <v>7</v>
      </c>
      <c r="I16" s="195">
        <v>8</v>
      </c>
      <c r="J16" s="196">
        <v>9</v>
      </c>
      <c r="K16" s="490">
        <v>11</v>
      </c>
      <c r="L16" s="490">
        <v>15</v>
      </c>
      <c r="M16" s="197"/>
      <c r="O16" s="198">
        <v>3</v>
      </c>
      <c r="P16" s="199">
        <v>4</v>
      </c>
      <c r="Q16" s="199">
        <v>5</v>
      </c>
      <c r="R16" s="573">
        <v>6</v>
      </c>
      <c r="S16" s="574"/>
      <c r="T16" s="200">
        <v>7</v>
      </c>
      <c r="U16" s="201">
        <v>8</v>
      </c>
    </row>
    <row r="17" spans="1:20" s="34" customFormat="1" ht="273" x14ac:dyDescent="0.25">
      <c r="A17" s="484" t="s">
        <v>93</v>
      </c>
      <c r="B17" s="162" t="s">
        <v>33</v>
      </c>
      <c r="C17" s="163">
        <v>2</v>
      </c>
      <c r="D17" s="163">
        <v>11</v>
      </c>
      <c r="E17" s="163">
        <v>0</v>
      </c>
      <c r="F17" s="179">
        <v>44221</v>
      </c>
      <c r="G17" s="164">
        <v>44554</v>
      </c>
      <c r="H17" s="180">
        <f>$A$1</f>
        <v>3810000</v>
      </c>
      <c r="I17" s="165">
        <f>(D17*H17+(H17/30*E17))*C17</f>
        <v>83820000</v>
      </c>
      <c r="J17" s="458" t="s">
        <v>94</v>
      </c>
      <c r="K17" s="432">
        <f>H17/30*K16</f>
        <v>1397000</v>
      </c>
      <c r="L17" s="432">
        <f>127000*30</f>
        <v>3810000</v>
      </c>
      <c r="N17" s="36"/>
      <c r="O17" s="37"/>
      <c r="P17" s="37"/>
      <c r="Q17" s="39"/>
      <c r="R17" s="39"/>
      <c r="S17" s="41"/>
      <c r="T17" s="41"/>
    </row>
    <row r="18" spans="1:20" s="34" customFormat="1" ht="137.25" x14ac:dyDescent="0.25">
      <c r="A18" s="484" t="s">
        <v>95</v>
      </c>
      <c r="B18" s="162" t="s">
        <v>33</v>
      </c>
      <c r="C18" s="163">
        <v>1</v>
      </c>
      <c r="D18" s="163">
        <v>11</v>
      </c>
      <c r="E18" s="163">
        <v>0</v>
      </c>
      <c r="F18" s="179">
        <v>44221</v>
      </c>
      <c r="G18" s="164">
        <v>44554</v>
      </c>
      <c r="H18" s="180">
        <f>$A$1-468000</f>
        <v>3342000</v>
      </c>
      <c r="I18" s="165">
        <f t="shared" ref="I18" si="0">(D18*H18+(H18/30*E18))*C18</f>
        <v>36762000</v>
      </c>
      <c r="J18" s="458" t="s">
        <v>96</v>
      </c>
      <c r="N18" s="36"/>
      <c r="O18" s="37"/>
      <c r="P18" s="37"/>
      <c r="Q18" s="39"/>
      <c r="R18" s="39"/>
      <c r="S18" s="41"/>
      <c r="T18" s="41"/>
    </row>
    <row r="19" spans="1:20" s="207" customFormat="1" ht="21.75" thickBot="1" x14ac:dyDescent="0.4">
      <c r="A19" s="202"/>
      <c r="B19" s="203" t="s">
        <v>3</v>
      </c>
      <c r="C19" s="203">
        <f>SUM(C17:C18)</f>
        <v>3</v>
      </c>
      <c r="D19" s="204"/>
      <c r="E19" s="203"/>
      <c r="F19" s="204"/>
      <c r="G19" s="204"/>
      <c r="H19" s="204"/>
      <c r="I19" s="220">
        <f>SUM(I17:I18)</f>
        <v>120582000</v>
      </c>
      <c r="J19" s="206"/>
      <c r="N19" s="203">
        <f>SUM(N17:N18)</f>
        <v>0</v>
      </c>
      <c r="O19" s="204"/>
      <c r="P19" s="203"/>
      <c r="Q19" s="204"/>
      <c r="R19" s="204"/>
      <c r="S19" s="204"/>
      <c r="T19" s="205">
        <f>SUM(T17:T18)</f>
        <v>0</v>
      </c>
    </row>
    <row r="20" spans="1:20" ht="15" customHeight="1" x14ac:dyDescent="0.25">
      <c r="C20" s="487"/>
      <c r="I20" s="45"/>
    </row>
    <row r="21" spans="1:20" ht="15" customHeight="1" x14ac:dyDescent="0.25">
      <c r="C21" s="487"/>
      <c r="D21" s="182"/>
      <c r="E21" s="182"/>
      <c r="I21" s="10"/>
    </row>
    <row r="23" spans="1:20" ht="15" customHeight="1" x14ac:dyDescent="0.25">
      <c r="C23" s="487"/>
      <c r="E23" s="547"/>
      <c r="F23" s="547"/>
      <c r="G23" s="547"/>
      <c r="I23" s="487"/>
      <c r="J23" s="459"/>
    </row>
    <row r="24" spans="1:20" ht="15" customHeight="1" x14ac:dyDescent="0.25">
      <c r="A24" s="548" t="s">
        <v>68</v>
      </c>
      <c r="B24" s="548"/>
      <c r="C24" s="46"/>
      <c r="E24" s="549" t="s">
        <v>69</v>
      </c>
      <c r="F24" s="549"/>
      <c r="G24" s="549"/>
      <c r="I24" s="47"/>
      <c r="J24" s="457" t="s">
        <v>70</v>
      </c>
      <c r="K24" s="487"/>
      <c r="L24" s="487"/>
    </row>
    <row r="25" spans="1:20" ht="15" customHeight="1" x14ac:dyDescent="0.25">
      <c r="A25" s="550" t="s">
        <v>97</v>
      </c>
      <c r="B25" s="550"/>
      <c r="C25" s="46"/>
      <c r="E25" s="532" t="s">
        <v>72</v>
      </c>
      <c r="F25" s="532"/>
      <c r="G25" s="532"/>
      <c r="J25" s="457" t="s">
        <v>73</v>
      </c>
      <c r="K25" s="487"/>
      <c r="L25" s="487"/>
    </row>
    <row r="26" spans="1:20" ht="16.5" customHeight="1" x14ac:dyDescent="0.25">
      <c r="A26" s="532" t="s">
        <v>74</v>
      </c>
      <c r="B26" s="532"/>
      <c r="C26" s="46"/>
      <c r="E26" s="533" t="s">
        <v>75</v>
      </c>
      <c r="F26" s="533"/>
      <c r="G26" s="533"/>
      <c r="H26" s="45"/>
      <c r="J26" s="457" t="s">
        <v>76</v>
      </c>
      <c r="K26" s="487"/>
      <c r="L26" s="487"/>
    </row>
    <row r="29" spans="1:20" ht="15" customHeight="1" x14ac:dyDescent="0.25">
      <c r="C29" s="487"/>
      <c r="K29" s="48"/>
    </row>
  </sheetData>
  <mergeCells count="34">
    <mergeCell ref="R16:S16"/>
    <mergeCell ref="A26:B26"/>
    <mergeCell ref="E26:G26"/>
    <mergeCell ref="E23:G23"/>
    <mergeCell ref="A24:B24"/>
    <mergeCell ref="E24:G24"/>
    <mergeCell ref="A25:B25"/>
    <mergeCell ref="E25:G25"/>
    <mergeCell ref="F16:G16"/>
    <mergeCell ref="A3:J3"/>
    <mergeCell ref="A4:J4"/>
    <mergeCell ref="A6:H6"/>
    <mergeCell ref="A7:H7"/>
    <mergeCell ref="A14:A15"/>
    <mergeCell ref="A9:H9"/>
    <mergeCell ref="H11:J11"/>
    <mergeCell ref="I12:J12"/>
    <mergeCell ref="F14:G14"/>
    <mergeCell ref="H14:H15"/>
    <mergeCell ref="I14:I15"/>
    <mergeCell ref="J14:J15"/>
    <mergeCell ref="A8:H8"/>
    <mergeCell ref="N12:T12"/>
    <mergeCell ref="I13:J13"/>
    <mergeCell ref="B14:B15"/>
    <mergeCell ref="C14:C15"/>
    <mergeCell ref="P14:P15"/>
    <mergeCell ref="Q14:R14"/>
    <mergeCell ref="S14:S15"/>
    <mergeCell ref="D14:D15"/>
    <mergeCell ref="E14:E15"/>
    <mergeCell ref="N14:N15"/>
    <mergeCell ref="O14:O15"/>
    <mergeCell ref="T14:T15"/>
  </mergeCells>
  <pageMargins left="0.59055118110236227" right="0.39370078740157483" top="0.59055118110236227" bottom="0.39370078740157483" header="0.31496062992125984" footer="0.31496062992125984"/>
  <pageSetup scale="4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U32"/>
  <sheetViews>
    <sheetView topLeftCell="A12" zoomScale="70" zoomScaleNormal="70" workbookViewId="0">
      <selection activeCell="A17" sqref="A17:XFD17"/>
    </sheetView>
  </sheetViews>
  <sheetFormatPr baseColWidth="10" defaultColWidth="18.7109375" defaultRowHeight="15" customHeight="1" x14ac:dyDescent="0.25"/>
  <cols>
    <col min="1" max="1" width="31.7109375" customWidth="1"/>
    <col min="2" max="2" width="20.7109375" customWidth="1"/>
    <col min="3" max="3" width="12.7109375" style="2" customWidth="1"/>
    <col min="4" max="8" width="12.7109375" customWidth="1"/>
    <col min="9" max="9" width="20.7109375" customWidth="1"/>
    <col min="10" max="10" width="120.7109375" style="1" customWidth="1"/>
    <col min="11" max="13" width="20.28515625" customWidth="1"/>
    <col min="14" max="14" width="13.42578125" customWidth="1"/>
    <col min="15" max="20" width="11.42578125" customWidth="1"/>
    <col min="21" max="21" width="16.5703125" customWidth="1"/>
    <col min="22" max="255" width="11.42578125" customWidth="1"/>
  </cols>
  <sheetData>
    <row r="1" spans="1:21" ht="15" hidden="1" customHeight="1" x14ac:dyDescent="0.25">
      <c r="A1" s="127">
        <f>'SEGUIM-EP'!A1</f>
        <v>3810000</v>
      </c>
      <c r="B1" s="128">
        <f>3759500*1.03</f>
        <v>3872285</v>
      </c>
      <c r="C1" s="487"/>
    </row>
    <row r="2" spans="1:21" s="34" customFormat="1" ht="24.95" customHeight="1" x14ac:dyDescent="0.25">
      <c r="A2" s="466"/>
      <c r="B2" s="467"/>
      <c r="C2" s="35"/>
      <c r="J2" s="3"/>
    </row>
    <row r="3" spans="1:21" s="34" customFormat="1" ht="24.95" customHeight="1" x14ac:dyDescent="0.25">
      <c r="A3" s="577" t="s">
        <v>4</v>
      </c>
      <c r="B3" s="577"/>
      <c r="C3" s="577"/>
      <c r="D3" s="577"/>
      <c r="E3" s="577"/>
      <c r="F3" s="577"/>
      <c r="G3" s="577"/>
      <c r="H3" s="577"/>
      <c r="I3" s="577"/>
      <c r="J3" s="577"/>
    </row>
    <row r="4" spans="1:21" ht="32.25" customHeight="1" x14ac:dyDescent="0.25">
      <c r="A4" s="523" t="s">
        <v>5</v>
      </c>
      <c r="B4" s="523"/>
      <c r="C4" s="523"/>
      <c r="D4" s="523"/>
      <c r="E4" s="523"/>
      <c r="F4" s="523"/>
      <c r="G4" s="523"/>
      <c r="H4" s="523"/>
      <c r="I4" s="523"/>
      <c r="J4" s="523"/>
    </row>
    <row r="5" spans="1:21" ht="15.75" customHeight="1" thickBot="1" x14ac:dyDescent="0.3">
      <c r="A5" s="4"/>
      <c r="B5" s="5"/>
      <c r="C5" s="5"/>
      <c r="D5" s="5"/>
      <c r="E5" s="5"/>
      <c r="F5" s="5"/>
      <c r="G5" s="5"/>
      <c r="H5" s="5"/>
      <c r="I5" s="6"/>
      <c r="J5" s="7"/>
      <c r="N5" s="487"/>
    </row>
    <row r="6" spans="1:21" ht="15.75" customHeight="1" thickBot="1" x14ac:dyDescent="0.3">
      <c r="A6" s="524" t="s">
        <v>6</v>
      </c>
      <c r="B6" s="525"/>
      <c r="C6" s="525"/>
      <c r="D6" s="525"/>
      <c r="E6" s="525"/>
      <c r="F6" s="525"/>
      <c r="G6" s="525"/>
      <c r="H6" s="525"/>
      <c r="I6" s="131" t="s">
        <v>7</v>
      </c>
      <c r="J6" s="132"/>
      <c r="K6" s="49"/>
      <c r="L6" s="49"/>
      <c r="M6" s="49"/>
      <c r="N6" s="10"/>
    </row>
    <row r="7" spans="1:21" ht="15" customHeight="1" x14ac:dyDescent="0.25">
      <c r="A7" s="526" t="s">
        <v>8</v>
      </c>
      <c r="B7" s="527"/>
      <c r="C7" s="527"/>
      <c r="D7" s="527"/>
      <c r="E7" s="527"/>
      <c r="F7" s="527"/>
      <c r="G7" s="527"/>
      <c r="H7" s="528"/>
      <c r="I7" s="133" t="s">
        <v>9</v>
      </c>
      <c r="J7" s="134"/>
      <c r="K7" s="50"/>
      <c r="L7" s="50"/>
      <c r="M7" s="50"/>
      <c r="N7" s="10"/>
    </row>
    <row r="8" spans="1:21" ht="15" customHeight="1" x14ac:dyDescent="0.25">
      <c r="A8" s="519" t="s">
        <v>10</v>
      </c>
      <c r="B8" s="520"/>
      <c r="C8" s="520"/>
      <c r="D8" s="520"/>
      <c r="E8" s="520"/>
      <c r="F8" s="520"/>
      <c r="G8" s="520"/>
      <c r="H8" s="521"/>
      <c r="I8" s="133"/>
      <c r="J8" s="134"/>
      <c r="K8" s="49"/>
      <c r="L8" s="49"/>
      <c r="M8" s="49"/>
    </row>
    <row r="9" spans="1:21" ht="15" customHeight="1" x14ac:dyDescent="0.25">
      <c r="A9" s="529" t="s">
        <v>11</v>
      </c>
      <c r="B9" s="530"/>
      <c r="C9" s="530"/>
      <c r="D9" s="530"/>
      <c r="E9" s="530"/>
      <c r="F9" s="530"/>
      <c r="G9" s="530"/>
      <c r="H9" s="531"/>
      <c r="I9" s="133"/>
      <c r="J9" s="134"/>
      <c r="K9" s="49"/>
      <c r="L9" s="49"/>
      <c r="M9" s="49"/>
    </row>
    <row r="10" spans="1:21" ht="15" customHeight="1" x14ac:dyDescent="0.25">
      <c r="A10" s="135" t="s">
        <v>12</v>
      </c>
      <c r="B10" s="136">
        <f>+I25</f>
        <v>621284000</v>
      </c>
      <c r="C10" s="137"/>
      <c r="D10" s="138"/>
      <c r="E10" s="138"/>
      <c r="F10" s="138"/>
      <c r="G10" s="138"/>
      <c r="H10" s="139"/>
      <c r="I10" s="140"/>
      <c r="J10" s="141"/>
    </row>
    <row r="11" spans="1:21" ht="22.5" customHeight="1" x14ac:dyDescent="0.25">
      <c r="A11" s="142" t="s">
        <v>13</v>
      </c>
      <c r="B11" s="143"/>
      <c r="C11" s="144"/>
      <c r="D11" s="138"/>
      <c r="E11" s="138"/>
      <c r="F11" s="187">
        <v>22200000</v>
      </c>
      <c r="G11" s="138"/>
      <c r="H11" s="534" t="s">
        <v>14</v>
      </c>
      <c r="I11" s="535"/>
      <c r="J11" s="536"/>
    </row>
    <row r="12" spans="1:21" ht="33.75" customHeight="1" x14ac:dyDescent="0.25">
      <c r="A12" s="142" t="s">
        <v>15</v>
      </c>
      <c r="B12" s="143"/>
      <c r="C12" s="144"/>
      <c r="D12" s="138"/>
      <c r="E12" s="138"/>
      <c r="F12" s="188">
        <f>+F11-25283333</f>
        <v>-3083333</v>
      </c>
      <c r="G12" s="188">
        <v>3083333</v>
      </c>
      <c r="H12" s="145" t="s">
        <v>16</v>
      </c>
      <c r="I12" s="537" t="s">
        <v>17</v>
      </c>
      <c r="J12" s="538"/>
    </row>
    <row r="13" spans="1:21" ht="22.5" customHeight="1" thickBot="1" x14ac:dyDescent="0.3">
      <c r="A13" s="146" t="s">
        <v>18</v>
      </c>
      <c r="B13" s="147"/>
      <c r="C13" s="148"/>
      <c r="D13" s="149"/>
      <c r="E13" s="149"/>
      <c r="F13" s="149"/>
      <c r="G13" s="149"/>
      <c r="H13" s="150" t="s">
        <v>19</v>
      </c>
      <c r="I13" s="557" t="s">
        <v>20</v>
      </c>
      <c r="J13" s="558"/>
      <c r="K13" s="10"/>
      <c r="L13" s="10"/>
      <c r="M13" s="10"/>
    </row>
    <row r="14" spans="1:21" s="190" customFormat="1" ht="33" customHeight="1" x14ac:dyDescent="0.25">
      <c r="A14" s="541" t="s">
        <v>21</v>
      </c>
      <c r="B14" s="543" t="s">
        <v>22</v>
      </c>
      <c r="C14" s="543" t="s">
        <v>98</v>
      </c>
      <c r="D14" s="543" t="s">
        <v>99</v>
      </c>
      <c r="E14" s="543" t="s">
        <v>100</v>
      </c>
      <c r="F14" s="511" t="s">
        <v>26</v>
      </c>
      <c r="G14" s="512"/>
      <c r="H14" s="551" t="s">
        <v>27</v>
      </c>
      <c r="I14" s="553" t="s">
        <v>28</v>
      </c>
      <c r="J14" s="555" t="s">
        <v>29</v>
      </c>
      <c r="K14" s="189"/>
      <c r="L14" s="189"/>
      <c r="M14" s="189"/>
      <c r="O14" s="543" t="s">
        <v>23</v>
      </c>
      <c r="P14" s="543" t="s">
        <v>24</v>
      </c>
      <c r="Q14" s="543" t="s">
        <v>25</v>
      </c>
      <c r="R14" s="511" t="s">
        <v>26</v>
      </c>
      <c r="S14" s="512"/>
      <c r="T14" s="513" t="s">
        <v>27</v>
      </c>
      <c r="U14" s="553" t="s">
        <v>28</v>
      </c>
    </row>
    <row r="15" spans="1:21" s="190" customFormat="1" ht="33" customHeight="1" thickBot="1" x14ac:dyDescent="0.3">
      <c r="A15" s="542"/>
      <c r="B15" s="544"/>
      <c r="C15" s="544"/>
      <c r="D15" s="544"/>
      <c r="E15" s="544"/>
      <c r="F15" s="155" t="s">
        <v>30</v>
      </c>
      <c r="G15" s="155" t="s">
        <v>31</v>
      </c>
      <c r="H15" s="552"/>
      <c r="I15" s="554"/>
      <c r="J15" s="556"/>
      <c r="K15" s="189"/>
      <c r="L15" s="189"/>
      <c r="M15" s="189"/>
      <c r="O15" s="544"/>
      <c r="P15" s="544"/>
      <c r="Q15" s="544"/>
      <c r="R15" s="155" t="s">
        <v>30</v>
      </c>
      <c r="S15" s="155" t="s">
        <v>92</v>
      </c>
      <c r="T15" s="514"/>
      <c r="U15" s="554"/>
    </row>
    <row r="16" spans="1:21" s="184" customFormat="1" ht="15" customHeight="1" x14ac:dyDescent="0.25">
      <c r="A16" s="191">
        <v>1</v>
      </c>
      <c r="B16" s="192">
        <v>2</v>
      </c>
      <c r="C16" s="192">
        <v>3</v>
      </c>
      <c r="D16" s="193">
        <v>4</v>
      </c>
      <c r="E16" s="193">
        <v>5</v>
      </c>
      <c r="F16" s="575">
        <v>6</v>
      </c>
      <c r="G16" s="576"/>
      <c r="H16" s="194">
        <v>7</v>
      </c>
      <c r="I16" s="195">
        <v>8</v>
      </c>
      <c r="J16" s="196">
        <v>9</v>
      </c>
      <c r="K16" s="197"/>
      <c r="L16" s="197"/>
      <c r="M16" s="197"/>
      <c r="O16" s="198">
        <v>3</v>
      </c>
      <c r="P16" s="199">
        <v>4</v>
      </c>
      <c r="Q16" s="199">
        <v>5</v>
      </c>
      <c r="R16" s="573">
        <v>6</v>
      </c>
      <c r="S16" s="574"/>
      <c r="T16" s="200">
        <v>7</v>
      </c>
      <c r="U16" s="201">
        <v>8</v>
      </c>
    </row>
    <row r="17" spans="1:21" ht="132" customHeight="1" x14ac:dyDescent="0.25">
      <c r="A17" s="483" t="s">
        <v>101</v>
      </c>
      <c r="B17" s="162" t="s">
        <v>102</v>
      </c>
      <c r="C17" s="162">
        <v>2</v>
      </c>
      <c r="D17" s="163">
        <v>9</v>
      </c>
      <c r="E17" s="163">
        <v>17</v>
      </c>
      <c r="F17" s="179">
        <v>44256</v>
      </c>
      <c r="G17" s="164">
        <v>44547</v>
      </c>
      <c r="H17" s="180">
        <f t="shared" ref="H17:H24" si="0">$A$1</f>
        <v>3810000</v>
      </c>
      <c r="I17" s="165">
        <f t="shared" ref="I17" si="1">(D17*H17+(H17/30*E17))*C17</f>
        <v>72898000</v>
      </c>
      <c r="J17" s="167" t="s">
        <v>103</v>
      </c>
      <c r="K17" s="34"/>
      <c r="L17" s="34"/>
      <c r="M17" s="34"/>
      <c r="O17" s="36"/>
      <c r="P17" s="37"/>
      <c r="Q17" s="37"/>
      <c r="R17" s="39"/>
      <c r="S17" s="39"/>
      <c r="T17" s="41"/>
      <c r="U17" s="41"/>
    </row>
    <row r="18" spans="1:21" ht="107.25" x14ac:dyDescent="0.25">
      <c r="A18" s="483" t="s">
        <v>104</v>
      </c>
      <c r="B18" s="162" t="s">
        <v>105</v>
      </c>
      <c r="C18" s="162">
        <v>7</v>
      </c>
      <c r="D18" s="163">
        <v>10</v>
      </c>
      <c r="E18" s="163">
        <v>17</v>
      </c>
      <c r="F18" s="179">
        <v>44228</v>
      </c>
      <c r="G18" s="164">
        <v>44547</v>
      </c>
      <c r="H18" s="180">
        <f>$A$1</f>
        <v>3810000</v>
      </c>
      <c r="I18" s="165">
        <f>(D18*H18+(H18/30*E18))*C18</f>
        <v>281813000</v>
      </c>
      <c r="J18" s="166" t="s">
        <v>106</v>
      </c>
      <c r="O18" s="36"/>
      <c r="P18" s="37"/>
      <c r="Q18" s="37"/>
      <c r="R18" s="39"/>
      <c r="S18" s="39"/>
      <c r="T18" s="41"/>
      <c r="U18" s="41"/>
    </row>
    <row r="19" spans="1:21" s="51" customFormat="1" ht="129" customHeight="1" x14ac:dyDescent="0.25">
      <c r="A19" s="483" t="s">
        <v>107</v>
      </c>
      <c r="B19" s="162" t="s">
        <v>108</v>
      </c>
      <c r="C19" s="162">
        <v>1</v>
      </c>
      <c r="D19" s="163">
        <v>10</v>
      </c>
      <c r="E19" s="163">
        <v>17</v>
      </c>
      <c r="F19" s="179">
        <v>44228</v>
      </c>
      <c r="G19" s="164">
        <v>44547</v>
      </c>
      <c r="H19" s="180">
        <f t="shared" si="0"/>
        <v>3810000</v>
      </c>
      <c r="I19" s="165">
        <f>(D19*H19+(H19/30*E19))*C19</f>
        <v>40259000</v>
      </c>
      <c r="J19" s="167" t="s">
        <v>109</v>
      </c>
      <c r="O19" s="52"/>
      <c r="P19" s="37"/>
      <c r="Q19" s="37"/>
      <c r="R19" s="39"/>
      <c r="S19" s="39"/>
      <c r="T19" s="40"/>
      <c r="U19" s="40"/>
    </row>
    <row r="20" spans="1:21" ht="96" customHeight="1" x14ac:dyDescent="0.25">
      <c r="A20" s="483" t="s">
        <v>110</v>
      </c>
      <c r="B20" s="162" t="s">
        <v>111</v>
      </c>
      <c r="C20" s="162">
        <v>1</v>
      </c>
      <c r="D20" s="163">
        <v>9</v>
      </c>
      <c r="E20" s="163">
        <v>17</v>
      </c>
      <c r="F20" s="179">
        <v>44256</v>
      </c>
      <c r="G20" s="164">
        <v>44547</v>
      </c>
      <c r="H20" s="180">
        <f t="shared" si="0"/>
        <v>3810000</v>
      </c>
      <c r="I20" s="165">
        <f>(D20*H20+(H20/30*E20))*C20</f>
        <v>36449000</v>
      </c>
      <c r="J20" s="167" t="s">
        <v>112</v>
      </c>
      <c r="K20" s="34"/>
      <c r="L20" s="34"/>
      <c r="M20" s="34"/>
      <c r="O20" s="52"/>
      <c r="P20" s="53"/>
      <c r="Q20" s="53"/>
      <c r="R20" s="38"/>
      <c r="S20" s="38"/>
      <c r="T20" s="40"/>
      <c r="U20" s="41"/>
    </row>
    <row r="21" spans="1:21" ht="130.5" customHeight="1" x14ac:dyDescent="0.25">
      <c r="A21" s="483" t="s">
        <v>113</v>
      </c>
      <c r="B21" s="162" t="s">
        <v>114</v>
      </c>
      <c r="C21" s="162">
        <v>1</v>
      </c>
      <c r="D21" s="163">
        <v>9</v>
      </c>
      <c r="E21" s="163">
        <v>17</v>
      </c>
      <c r="F21" s="179">
        <v>44256</v>
      </c>
      <c r="G21" s="164">
        <v>44547</v>
      </c>
      <c r="H21" s="180">
        <f t="shared" si="0"/>
        <v>3810000</v>
      </c>
      <c r="I21" s="165">
        <f>(D21*H21+(H21/30*E21))*C21</f>
        <v>36449000</v>
      </c>
      <c r="J21" s="167" t="s">
        <v>115</v>
      </c>
      <c r="K21" s="34"/>
      <c r="L21" s="34"/>
      <c r="M21" s="34"/>
      <c r="O21" s="36"/>
      <c r="P21" s="37"/>
      <c r="Q21" s="37"/>
      <c r="R21" s="39"/>
      <c r="S21" s="39"/>
      <c r="T21" s="41"/>
      <c r="U21" s="41"/>
    </row>
    <row r="22" spans="1:21" ht="205.5" customHeight="1" x14ac:dyDescent="0.25">
      <c r="A22" s="483" t="s">
        <v>116</v>
      </c>
      <c r="B22" s="162" t="s">
        <v>117</v>
      </c>
      <c r="C22" s="162">
        <v>2</v>
      </c>
      <c r="D22" s="163">
        <v>10</v>
      </c>
      <c r="E22" s="163">
        <v>17</v>
      </c>
      <c r="F22" s="179">
        <v>44228</v>
      </c>
      <c r="G22" s="164">
        <v>44547</v>
      </c>
      <c r="H22" s="180">
        <f t="shared" si="0"/>
        <v>3810000</v>
      </c>
      <c r="I22" s="165">
        <f>(D22*H22+(H22/30*E22))*C22</f>
        <v>80518000</v>
      </c>
      <c r="J22" s="167" t="s">
        <v>118</v>
      </c>
      <c r="K22" s="34"/>
      <c r="L22" s="34"/>
      <c r="M22" s="34"/>
      <c r="O22" s="36"/>
      <c r="P22" s="37"/>
      <c r="Q22" s="37"/>
      <c r="R22" s="39"/>
      <c r="S22" s="39"/>
      <c r="T22" s="41"/>
      <c r="U22" s="41"/>
    </row>
    <row r="23" spans="1:21" ht="116.25" customHeight="1" x14ac:dyDescent="0.25">
      <c r="A23" s="483" t="s">
        <v>119</v>
      </c>
      <c r="B23" s="162" t="s">
        <v>120</v>
      </c>
      <c r="C23" s="162">
        <v>1</v>
      </c>
      <c r="D23" s="163">
        <v>9</v>
      </c>
      <c r="E23" s="163">
        <v>17</v>
      </c>
      <c r="F23" s="179">
        <v>44256</v>
      </c>
      <c r="G23" s="164">
        <v>44547</v>
      </c>
      <c r="H23" s="180">
        <f t="shared" si="0"/>
        <v>3810000</v>
      </c>
      <c r="I23" s="165">
        <f t="shared" ref="I23" si="2">(D23*H23+(H23/30*E23))*C23</f>
        <v>36449000</v>
      </c>
      <c r="J23" s="167" t="s">
        <v>121</v>
      </c>
      <c r="K23" s="34"/>
      <c r="L23" s="34"/>
      <c r="M23" s="34"/>
      <c r="O23" s="36"/>
      <c r="P23" s="53"/>
      <c r="Q23" s="53"/>
      <c r="R23" s="38"/>
      <c r="S23" s="39"/>
      <c r="T23" s="41"/>
      <c r="U23" s="41"/>
    </row>
    <row r="24" spans="1:21" ht="100.5" customHeight="1" x14ac:dyDescent="0.25">
      <c r="A24" s="483" t="s">
        <v>122</v>
      </c>
      <c r="B24" s="162" t="s">
        <v>111</v>
      </c>
      <c r="C24" s="162">
        <v>1</v>
      </c>
      <c r="D24" s="163">
        <v>9</v>
      </c>
      <c r="E24" s="163">
        <v>17</v>
      </c>
      <c r="F24" s="179">
        <v>44256</v>
      </c>
      <c r="G24" s="164">
        <v>44547</v>
      </c>
      <c r="H24" s="180">
        <f t="shared" si="0"/>
        <v>3810000</v>
      </c>
      <c r="I24" s="165">
        <f>(D24*H24+(H24/30*E24))*C24</f>
        <v>36449000</v>
      </c>
      <c r="J24" s="167" t="s">
        <v>123</v>
      </c>
      <c r="K24" s="34"/>
      <c r="L24" s="34"/>
      <c r="M24" s="34"/>
      <c r="O24" s="36"/>
      <c r="P24" s="53"/>
      <c r="Q24" s="53"/>
      <c r="R24" s="38"/>
      <c r="S24" s="39"/>
      <c r="T24" s="41"/>
      <c r="U24" s="41"/>
    </row>
    <row r="25" spans="1:21" s="207" customFormat="1" ht="21.75" thickBot="1" x14ac:dyDescent="0.4">
      <c r="A25" s="202"/>
      <c r="B25" s="203" t="s">
        <v>3</v>
      </c>
      <c r="C25" s="203">
        <f>SUM(C17:C24)</f>
        <v>16</v>
      </c>
      <c r="D25" s="204"/>
      <c r="E25" s="208"/>
      <c r="F25" s="204"/>
      <c r="G25" s="204"/>
      <c r="H25" s="204"/>
      <c r="I25" s="186">
        <f>SUM(I17:I24)</f>
        <v>621284000</v>
      </c>
      <c r="J25" s="206"/>
      <c r="O25" s="203">
        <f>SUM(O19:O24)</f>
        <v>0</v>
      </c>
      <c r="P25" s="204"/>
      <c r="Q25" s="208"/>
      <c r="R25" s="204"/>
      <c r="S25" s="204"/>
      <c r="T25" s="204"/>
      <c r="U25" s="209">
        <f>SUM(U19:U24)</f>
        <v>0</v>
      </c>
    </row>
    <row r="26" spans="1:21" ht="15" customHeight="1" x14ac:dyDescent="0.25">
      <c r="C26" s="487"/>
      <c r="I26" s="45"/>
    </row>
    <row r="27" spans="1:21" ht="15" customHeight="1" x14ac:dyDescent="0.25">
      <c r="C27" s="487"/>
      <c r="I27" s="10"/>
    </row>
    <row r="28" spans="1:21" ht="15" customHeight="1" x14ac:dyDescent="0.25">
      <c r="C28" s="487"/>
      <c r="J28"/>
    </row>
    <row r="29" spans="1:21" ht="15" customHeight="1" x14ac:dyDescent="0.25">
      <c r="C29" s="487"/>
      <c r="E29" s="547"/>
      <c r="F29" s="547"/>
      <c r="G29" s="547"/>
      <c r="J29" s="459"/>
    </row>
    <row r="30" spans="1:21" ht="15" customHeight="1" x14ac:dyDescent="0.25">
      <c r="A30" s="548" t="s">
        <v>68</v>
      </c>
      <c r="B30" s="548"/>
      <c r="C30" s="46"/>
      <c r="E30" s="549" t="s">
        <v>69</v>
      </c>
      <c r="F30" s="549"/>
      <c r="G30" s="549"/>
      <c r="J30" s="457" t="s">
        <v>70</v>
      </c>
      <c r="K30" s="487"/>
      <c r="L30" s="487"/>
      <c r="M30" s="487"/>
    </row>
    <row r="31" spans="1:21" ht="15" customHeight="1" x14ac:dyDescent="0.25">
      <c r="A31" s="550" t="s">
        <v>71</v>
      </c>
      <c r="B31" s="550"/>
      <c r="C31" s="46"/>
      <c r="E31" s="532" t="s">
        <v>72</v>
      </c>
      <c r="F31" s="532"/>
      <c r="G31" s="532"/>
      <c r="J31" s="457" t="s">
        <v>73</v>
      </c>
      <c r="K31" s="487"/>
      <c r="L31" s="487"/>
      <c r="M31" s="487"/>
    </row>
    <row r="32" spans="1:21" ht="16.5" customHeight="1" x14ac:dyDescent="0.25">
      <c r="A32" s="532" t="s">
        <v>74</v>
      </c>
      <c r="B32" s="532"/>
      <c r="C32" s="46"/>
      <c r="E32" s="533" t="s">
        <v>75</v>
      </c>
      <c r="F32" s="533"/>
      <c r="G32" s="533"/>
      <c r="H32" s="45"/>
      <c r="J32" s="457" t="s">
        <v>76</v>
      </c>
      <c r="K32" s="487"/>
      <c r="L32" s="487"/>
      <c r="M32" s="487"/>
    </row>
  </sheetData>
  <mergeCells count="33">
    <mergeCell ref="A30:B30"/>
    <mergeCell ref="E30:G30"/>
    <mergeCell ref="A31:B31"/>
    <mergeCell ref="E31:G31"/>
    <mergeCell ref="A32:B32"/>
    <mergeCell ref="E32:G32"/>
    <mergeCell ref="R14:S14"/>
    <mergeCell ref="T14:T15"/>
    <mergeCell ref="U14:U15"/>
    <mergeCell ref="F16:G16"/>
    <mergeCell ref="R16:S16"/>
    <mergeCell ref="O14:O15"/>
    <mergeCell ref="P14:P15"/>
    <mergeCell ref="Q14:Q15"/>
    <mergeCell ref="E29:G29"/>
    <mergeCell ref="H14:H15"/>
    <mergeCell ref="I14:I15"/>
    <mergeCell ref="J14:J15"/>
    <mergeCell ref="A9:H9"/>
    <mergeCell ref="H11:J11"/>
    <mergeCell ref="I12:J12"/>
    <mergeCell ref="I13:J13"/>
    <mergeCell ref="A14:A15"/>
    <mergeCell ref="A3:J3"/>
    <mergeCell ref="A4:J4"/>
    <mergeCell ref="A6:H6"/>
    <mergeCell ref="A7:H7"/>
    <mergeCell ref="B14:B15"/>
    <mergeCell ref="C14:C15"/>
    <mergeCell ref="D14:D15"/>
    <mergeCell ref="E14:E15"/>
    <mergeCell ref="F14:G14"/>
    <mergeCell ref="A8:H8"/>
  </mergeCells>
  <pageMargins left="0.59055118110236227" right="0.39" top="0.59055118110236227" bottom="0.39370078740157483" header="0.31496062992125984" footer="0.31496062992125984"/>
  <pageSetup scale="47"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AC32"/>
  <sheetViews>
    <sheetView topLeftCell="A2" zoomScale="70" zoomScaleNormal="70" workbookViewId="0">
      <selection activeCell="A2" sqref="A2"/>
    </sheetView>
  </sheetViews>
  <sheetFormatPr baseColWidth="10" defaultColWidth="15.42578125" defaultRowHeight="15" customHeight="1" x14ac:dyDescent="0.25"/>
  <cols>
    <col min="1" max="1" width="31.7109375" customWidth="1"/>
    <col min="2" max="2" width="20.7109375" style="34" customWidth="1"/>
    <col min="3" max="3" width="12.7109375" style="2" customWidth="1"/>
    <col min="4" max="7" width="12.7109375" customWidth="1"/>
    <col min="8" max="9" width="20.7109375" customWidth="1"/>
    <col min="10" max="10" width="120.7109375" style="1" customWidth="1"/>
    <col min="11" max="17" width="11.42578125" customWidth="1"/>
    <col min="18" max="18" width="12.7109375" customWidth="1"/>
    <col min="19" max="19" width="11.42578125" customWidth="1"/>
    <col min="20" max="20" width="16.140625" customWidth="1"/>
    <col min="21" max="248" width="11.42578125" customWidth="1"/>
    <col min="249" max="249" width="18.7109375" customWidth="1"/>
  </cols>
  <sheetData>
    <row r="1" spans="1:20" ht="15" hidden="1" customHeight="1" x14ac:dyDescent="0.25">
      <c r="A1" s="127">
        <f>'SEGUIM-EP'!A1</f>
        <v>3810000</v>
      </c>
      <c r="B1" s="128">
        <f>3759500*1.03</f>
        <v>3872285</v>
      </c>
      <c r="C1" s="487"/>
    </row>
    <row r="2" spans="1:20" ht="24.95" customHeight="1" x14ac:dyDescent="0.25">
      <c r="A2" s="466"/>
      <c r="B2" s="128"/>
      <c r="C2" s="487"/>
    </row>
    <row r="3" spans="1:20" s="185" customFormat="1" ht="24.95" customHeight="1" x14ac:dyDescent="0.25">
      <c r="A3" s="577" t="s">
        <v>4</v>
      </c>
      <c r="B3" s="577"/>
      <c r="C3" s="577"/>
      <c r="D3" s="577"/>
      <c r="E3" s="577"/>
      <c r="F3" s="577"/>
      <c r="G3" s="577"/>
      <c r="H3" s="577"/>
      <c r="I3" s="577"/>
      <c r="J3" s="577"/>
    </row>
    <row r="4" spans="1:20" ht="32.25" customHeight="1" x14ac:dyDescent="0.25">
      <c r="A4" s="523" t="s">
        <v>5</v>
      </c>
      <c r="B4" s="523"/>
      <c r="C4" s="523"/>
      <c r="D4" s="523"/>
      <c r="E4" s="523"/>
      <c r="F4" s="523"/>
      <c r="G4" s="523"/>
      <c r="H4" s="523"/>
      <c r="I4" s="523"/>
      <c r="J4" s="523"/>
    </row>
    <row r="5" spans="1:20" ht="15.75" customHeight="1" thickBot="1" x14ac:dyDescent="0.3">
      <c r="A5" s="4"/>
      <c r="B5" s="5"/>
      <c r="C5" s="5"/>
      <c r="D5" s="5"/>
      <c r="E5" s="5"/>
      <c r="F5" s="5"/>
      <c r="G5" s="5"/>
      <c r="H5" s="5"/>
      <c r="I5" s="6"/>
      <c r="J5" s="7"/>
    </row>
    <row r="6" spans="1:20" ht="15.75" customHeight="1" thickBot="1" x14ac:dyDescent="0.3">
      <c r="A6" s="566" t="s">
        <v>6</v>
      </c>
      <c r="B6" s="567"/>
      <c r="C6" s="567"/>
      <c r="D6" s="567"/>
      <c r="E6" s="567"/>
      <c r="F6" s="567"/>
      <c r="G6" s="567"/>
      <c r="H6" s="567"/>
      <c r="I6" s="8" t="s">
        <v>7</v>
      </c>
      <c r="J6" s="9"/>
    </row>
    <row r="7" spans="1:20" ht="15" customHeight="1" x14ac:dyDescent="0.25">
      <c r="A7" s="519" t="s">
        <v>8</v>
      </c>
      <c r="B7" s="520"/>
      <c r="C7" s="520"/>
      <c r="D7" s="520"/>
      <c r="E7" s="520"/>
      <c r="F7" s="520"/>
      <c r="G7" s="520"/>
      <c r="H7" s="521"/>
      <c r="I7" s="11" t="s">
        <v>9</v>
      </c>
      <c r="J7" s="12"/>
    </row>
    <row r="8" spans="1:20" ht="15" customHeight="1" x14ac:dyDescent="0.25">
      <c r="A8" s="519" t="s">
        <v>10</v>
      </c>
      <c r="B8" s="520"/>
      <c r="C8" s="520"/>
      <c r="D8" s="520"/>
      <c r="E8" s="520"/>
      <c r="F8" s="520"/>
      <c r="G8" s="520"/>
      <c r="H8" s="521"/>
      <c r="I8" s="11"/>
      <c r="J8" s="12"/>
    </row>
    <row r="9" spans="1:20" ht="15" customHeight="1" x14ac:dyDescent="0.25">
      <c r="A9" s="529" t="s">
        <v>11</v>
      </c>
      <c r="B9" s="530"/>
      <c r="C9" s="530"/>
      <c r="D9" s="530"/>
      <c r="E9" s="530"/>
      <c r="F9" s="530"/>
      <c r="G9" s="530"/>
      <c r="H9" s="531"/>
      <c r="I9" s="11"/>
      <c r="J9" s="12"/>
    </row>
    <row r="10" spans="1:20" ht="15" customHeight="1" x14ac:dyDescent="0.25">
      <c r="A10" s="13" t="s">
        <v>12</v>
      </c>
      <c r="B10" s="14">
        <f>+I21</f>
        <v>158750000</v>
      </c>
      <c r="C10" s="15"/>
      <c r="D10" s="5"/>
      <c r="E10" s="5"/>
      <c r="F10" s="5"/>
      <c r="G10" s="5"/>
      <c r="H10" s="16"/>
      <c r="I10" s="17"/>
      <c r="J10" s="18"/>
    </row>
    <row r="11" spans="1:20" ht="22.5" customHeight="1" x14ac:dyDescent="0.25">
      <c r="A11" s="19" t="s">
        <v>13</v>
      </c>
      <c r="B11" s="20"/>
      <c r="C11" s="21"/>
      <c r="D11" s="5"/>
      <c r="E11" s="5"/>
      <c r="F11" s="15"/>
      <c r="G11" s="5"/>
      <c r="H11" s="568" t="s">
        <v>14</v>
      </c>
      <c r="I11" s="569"/>
      <c r="J11" s="570"/>
    </row>
    <row r="12" spans="1:20" ht="33.75" customHeight="1" x14ac:dyDescent="0.25">
      <c r="A12" s="19" t="s">
        <v>15</v>
      </c>
      <c r="B12" s="20"/>
      <c r="C12" s="21"/>
      <c r="D12" s="5"/>
      <c r="E12" s="5"/>
      <c r="F12" s="5"/>
      <c r="G12" s="5"/>
      <c r="H12" s="22" t="s">
        <v>16</v>
      </c>
      <c r="I12" s="571" t="s">
        <v>17</v>
      </c>
      <c r="J12" s="572"/>
    </row>
    <row r="13" spans="1:20" ht="22.5" customHeight="1" thickBot="1" x14ac:dyDescent="0.3">
      <c r="A13" s="60" t="s">
        <v>18</v>
      </c>
      <c r="B13" s="61"/>
      <c r="C13" s="62"/>
      <c r="D13" s="5"/>
      <c r="E13" s="5"/>
      <c r="F13" s="5"/>
      <c r="G13" s="5"/>
      <c r="H13" s="63" t="s">
        <v>19</v>
      </c>
      <c r="I13" s="578" t="s">
        <v>20</v>
      </c>
      <c r="J13" s="579"/>
    </row>
    <row r="14" spans="1:20" s="190" customFormat="1" ht="33" customHeight="1" x14ac:dyDescent="0.25">
      <c r="A14" s="541" t="s">
        <v>21</v>
      </c>
      <c r="B14" s="543" t="s">
        <v>22</v>
      </c>
      <c r="C14" s="543" t="s">
        <v>23</v>
      </c>
      <c r="D14" s="543" t="s">
        <v>24</v>
      </c>
      <c r="E14" s="543" t="s">
        <v>25</v>
      </c>
      <c r="F14" s="511" t="s">
        <v>26</v>
      </c>
      <c r="G14" s="512"/>
      <c r="H14" s="551" t="s">
        <v>27</v>
      </c>
      <c r="I14" s="515" t="s">
        <v>28</v>
      </c>
      <c r="J14" s="517" t="s">
        <v>29</v>
      </c>
      <c r="N14" s="543" t="s">
        <v>23</v>
      </c>
      <c r="O14" s="543" t="s">
        <v>24</v>
      </c>
      <c r="P14" s="543" t="s">
        <v>25</v>
      </c>
      <c r="Q14" s="511" t="s">
        <v>26</v>
      </c>
      <c r="R14" s="512"/>
      <c r="S14" s="513" t="s">
        <v>27</v>
      </c>
      <c r="T14" s="515" t="s">
        <v>28</v>
      </c>
    </row>
    <row r="15" spans="1:20" s="190" customFormat="1" ht="33" customHeight="1" x14ac:dyDescent="0.25">
      <c r="A15" s="542"/>
      <c r="B15" s="544"/>
      <c r="C15" s="544"/>
      <c r="D15" s="544"/>
      <c r="E15" s="544"/>
      <c r="F15" s="155" t="s">
        <v>30</v>
      </c>
      <c r="G15" s="155" t="s">
        <v>31</v>
      </c>
      <c r="H15" s="552"/>
      <c r="I15" s="516"/>
      <c r="J15" s="518"/>
      <c r="N15" s="544"/>
      <c r="O15" s="544"/>
      <c r="P15" s="544"/>
      <c r="Q15" s="155" t="s">
        <v>30</v>
      </c>
      <c r="R15" s="155" t="s">
        <v>31</v>
      </c>
      <c r="S15" s="514"/>
      <c r="T15" s="516"/>
    </row>
    <row r="16" spans="1:20" ht="15" customHeight="1" x14ac:dyDescent="0.25">
      <c r="A16" s="30">
        <v>1</v>
      </c>
      <c r="B16" s="31">
        <v>2</v>
      </c>
      <c r="C16" s="31">
        <v>3</v>
      </c>
      <c r="D16" s="32">
        <v>4</v>
      </c>
      <c r="E16" s="32">
        <v>5</v>
      </c>
      <c r="F16" s="561">
        <v>6</v>
      </c>
      <c r="G16" s="562"/>
      <c r="H16" s="33">
        <v>7</v>
      </c>
      <c r="I16" s="55">
        <v>8</v>
      </c>
      <c r="J16" s="64">
        <v>9</v>
      </c>
      <c r="N16" s="81">
        <v>3</v>
      </c>
      <c r="O16" s="82">
        <v>4</v>
      </c>
      <c r="P16" s="82">
        <v>5</v>
      </c>
      <c r="Q16" s="580">
        <v>6</v>
      </c>
      <c r="R16" s="581"/>
      <c r="S16" s="83">
        <v>7</v>
      </c>
      <c r="T16" s="84">
        <v>8</v>
      </c>
    </row>
    <row r="17" spans="1:29" s="34" customFormat="1" ht="113.25" customHeight="1" x14ac:dyDescent="0.25">
      <c r="A17" s="484" t="s">
        <v>124</v>
      </c>
      <c r="B17" s="162" t="s">
        <v>33</v>
      </c>
      <c r="C17" s="163">
        <v>1</v>
      </c>
      <c r="D17" s="163">
        <v>10</v>
      </c>
      <c r="E17" s="163">
        <v>15</v>
      </c>
      <c r="F17" s="179">
        <v>44221</v>
      </c>
      <c r="G17" s="164">
        <v>44540</v>
      </c>
      <c r="H17" s="180">
        <f t="shared" ref="H17:H18" si="0">$A$1</f>
        <v>3810000</v>
      </c>
      <c r="I17" s="165">
        <f t="shared" ref="I17:I18" si="1">(D17*H17+(H17/30*E17))*C17</f>
        <v>40005000</v>
      </c>
      <c r="J17" s="166" t="s">
        <v>125</v>
      </c>
      <c r="N17" s="36"/>
      <c r="O17" s="37"/>
      <c r="P17" s="37"/>
      <c r="Q17" s="39"/>
      <c r="R17" s="39"/>
      <c r="S17" s="41"/>
      <c r="T17" s="41"/>
    </row>
    <row r="18" spans="1:29" s="34" customFormat="1" ht="234" customHeight="1" x14ac:dyDescent="0.25">
      <c r="A18" s="484" t="s">
        <v>126</v>
      </c>
      <c r="B18" s="162" t="s">
        <v>33</v>
      </c>
      <c r="C18" s="163">
        <v>1</v>
      </c>
      <c r="D18" s="163">
        <v>10</v>
      </c>
      <c r="E18" s="163">
        <v>15</v>
      </c>
      <c r="F18" s="179">
        <v>44221</v>
      </c>
      <c r="G18" s="164">
        <v>44540</v>
      </c>
      <c r="H18" s="180">
        <f t="shared" si="0"/>
        <v>3810000</v>
      </c>
      <c r="I18" s="165">
        <f t="shared" si="1"/>
        <v>40005000</v>
      </c>
      <c r="J18" s="476" t="s">
        <v>127</v>
      </c>
      <c r="N18" s="423"/>
      <c r="O18" s="424"/>
      <c r="P18" s="424"/>
      <c r="Q18" s="425"/>
      <c r="R18" s="425"/>
      <c r="S18" s="426"/>
      <c r="T18" s="426"/>
    </row>
    <row r="19" spans="1:29" s="34" customFormat="1" ht="93.75" customHeight="1" x14ac:dyDescent="0.25">
      <c r="A19" s="483" t="s">
        <v>128</v>
      </c>
      <c r="B19" s="181" t="s">
        <v>36</v>
      </c>
      <c r="C19" s="162">
        <v>1</v>
      </c>
      <c r="D19" s="163">
        <v>10</v>
      </c>
      <c r="E19" s="163">
        <v>10</v>
      </c>
      <c r="F19" s="179">
        <v>44228</v>
      </c>
      <c r="G19" s="164">
        <v>44540</v>
      </c>
      <c r="H19" s="221">
        <f>$A$1</f>
        <v>3810000</v>
      </c>
      <c r="I19" s="221">
        <f>(D19*H19+(H19/30*E19))*C19</f>
        <v>39370000</v>
      </c>
      <c r="J19" s="166" t="s">
        <v>129</v>
      </c>
      <c r="N19" s="423"/>
      <c r="O19" s="424"/>
      <c r="P19" s="424"/>
      <c r="Q19" s="425"/>
      <c r="R19" s="425"/>
      <c r="S19" s="426"/>
      <c r="T19" s="426"/>
    </row>
    <row r="20" spans="1:29" s="210" customFormat="1" ht="100.5" customHeight="1" thickBot="1" x14ac:dyDescent="0.3">
      <c r="A20" s="483" t="s">
        <v>130</v>
      </c>
      <c r="B20" s="427" t="s">
        <v>131</v>
      </c>
      <c r="C20" s="431">
        <v>1</v>
      </c>
      <c r="D20" s="428">
        <v>10</v>
      </c>
      <c r="E20" s="428">
        <v>10</v>
      </c>
      <c r="F20" s="429">
        <v>44228</v>
      </c>
      <c r="G20" s="164">
        <v>44540</v>
      </c>
      <c r="H20" s="430">
        <f>$A$1</f>
        <v>3810000</v>
      </c>
      <c r="I20" s="430">
        <f>(D20*H20+(H20/30*E20))*C20</f>
        <v>39370000</v>
      </c>
      <c r="J20" s="231" t="s">
        <v>132</v>
      </c>
      <c r="K20" s="211"/>
      <c r="L20" s="211"/>
      <c r="M20" s="211"/>
      <c r="N20" s="226"/>
      <c r="O20" s="227"/>
      <c r="P20" s="227"/>
      <c r="Q20" s="228"/>
      <c r="R20" s="228"/>
      <c r="S20" s="229"/>
      <c r="T20" s="229"/>
    </row>
    <row r="21" spans="1:29" s="207" customFormat="1" ht="21.75" thickBot="1" x14ac:dyDescent="0.4">
      <c r="A21" s="212"/>
      <c r="B21" s="213" t="s">
        <v>3</v>
      </c>
      <c r="C21" s="213">
        <f>SUM(C17:C20)</f>
        <v>4</v>
      </c>
      <c r="D21" s="214"/>
      <c r="E21" s="215"/>
      <c r="F21" s="214"/>
      <c r="G21" s="214"/>
      <c r="H21" s="214"/>
      <c r="I21" s="219">
        <f>SUM(I17:I20)</f>
        <v>158750000</v>
      </c>
      <c r="J21" s="217"/>
      <c r="N21" s="203" t="e">
        <f>SUM(#REF!)</f>
        <v>#REF!</v>
      </c>
      <c r="O21" s="204"/>
      <c r="P21" s="208"/>
      <c r="Q21" s="204"/>
      <c r="R21" s="204"/>
      <c r="S21" s="204"/>
      <c r="T21" s="218" t="e">
        <f>SUM(#REF!)</f>
        <v>#REF!</v>
      </c>
    </row>
    <row r="22" spans="1:29" ht="15" customHeight="1" x14ac:dyDescent="0.25">
      <c r="C22" s="487"/>
      <c r="I22" s="45"/>
    </row>
    <row r="23" spans="1:29" ht="15" customHeight="1" x14ac:dyDescent="0.25">
      <c r="C23" s="487"/>
      <c r="I23" s="45"/>
    </row>
    <row r="25" spans="1:29" ht="15" customHeight="1" x14ac:dyDescent="0.25">
      <c r="A25" s="34"/>
      <c r="C25" s="35"/>
      <c r="D25" s="34"/>
      <c r="E25" s="582"/>
      <c r="F25" s="582"/>
      <c r="G25" s="582"/>
      <c r="H25" s="34"/>
      <c r="I25" s="3"/>
      <c r="J25" s="459"/>
    </row>
    <row r="26" spans="1:29" ht="15" customHeight="1" x14ac:dyDescent="0.25">
      <c r="A26" s="548" t="s">
        <v>68</v>
      </c>
      <c r="B26" s="548"/>
      <c r="C26" s="46"/>
      <c r="E26" s="549" t="s">
        <v>69</v>
      </c>
      <c r="F26" s="549"/>
      <c r="G26" s="549"/>
      <c r="I26" s="3"/>
      <c r="J26" s="457" t="s">
        <v>70</v>
      </c>
    </row>
    <row r="27" spans="1:29" ht="15" customHeight="1" x14ac:dyDescent="0.25">
      <c r="A27" s="550" t="s">
        <v>71</v>
      </c>
      <c r="B27" s="550"/>
      <c r="C27" s="46"/>
      <c r="E27" s="532" t="s">
        <v>72</v>
      </c>
      <c r="F27" s="532"/>
      <c r="G27" s="532"/>
      <c r="J27" s="457" t="s">
        <v>73</v>
      </c>
    </row>
    <row r="28" spans="1:29" ht="15" customHeight="1" x14ac:dyDescent="0.25">
      <c r="A28" s="532" t="s">
        <v>74</v>
      </c>
      <c r="B28" s="532"/>
      <c r="C28" s="46"/>
      <c r="E28" s="533" t="s">
        <v>75</v>
      </c>
      <c r="F28" s="533"/>
      <c r="G28" s="533"/>
      <c r="H28" s="45"/>
      <c r="J28" s="457" t="s">
        <v>76</v>
      </c>
      <c r="K28" s="56"/>
      <c r="L28" s="56"/>
      <c r="M28" s="56"/>
      <c r="N28" s="56"/>
      <c r="O28" s="56"/>
      <c r="P28" s="56"/>
      <c r="Q28" s="56"/>
      <c r="R28" s="56"/>
      <c r="S28" s="56"/>
      <c r="T28" s="56"/>
      <c r="U28" s="56"/>
      <c r="V28" s="56"/>
      <c r="W28" s="56"/>
      <c r="X28" s="56"/>
      <c r="Y28" s="56"/>
      <c r="Z28" s="56"/>
      <c r="AA28" s="56"/>
      <c r="AB28" s="56"/>
      <c r="AC28" s="56"/>
    </row>
    <row r="29" spans="1:29" ht="15" customHeight="1" x14ac:dyDescent="0.25">
      <c r="A29" s="34"/>
      <c r="C29" s="35"/>
      <c r="D29" s="34"/>
      <c r="E29" s="34"/>
      <c r="F29" s="34"/>
      <c r="G29" s="34"/>
      <c r="H29" s="34"/>
      <c r="I29" s="34"/>
      <c r="J29" s="3"/>
    </row>
    <row r="30" spans="1:29" ht="15" customHeight="1" x14ac:dyDescent="0.25">
      <c r="A30" s="34"/>
      <c r="C30" s="35"/>
      <c r="D30" s="34"/>
      <c r="E30" s="34"/>
      <c r="F30" s="34"/>
      <c r="G30" s="34"/>
      <c r="H30" s="34"/>
      <c r="I30" s="34"/>
      <c r="J30" s="3"/>
    </row>
    <row r="31" spans="1:29" ht="15" customHeight="1" x14ac:dyDescent="0.25">
      <c r="A31" s="34"/>
      <c r="C31" s="35"/>
      <c r="D31" s="34"/>
      <c r="E31" s="34"/>
      <c r="F31" s="34"/>
      <c r="G31" s="34"/>
      <c r="H31" s="34"/>
      <c r="I31" s="34"/>
      <c r="J31" s="3"/>
    </row>
    <row r="32" spans="1:29" ht="15" customHeight="1" x14ac:dyDescent="0.25">
      <c r="A32" s="34"/>
      <c r="C32" s="35"/>
      <c r="D32" s="34"/>
      <c r="E32" s="34"/>
      <c r="F32" s="34"/>
      <c r="G32" s="34"/>
      <c r="H32" s="34"/>
      <c r="I32" s="34"/>
      <c r="J32" s="3"/>
    </row>
  </sheetData>
  <autoFilter ref="A16:AF21" xr:uid="{00000000-0009-0000-0000-000002000000}">
    <filterColumn colId="5" showButton="0"/>
    <filterColumn colId="16" showButton="0"/>
  </autoFilter>
  <mergeCells count="33">
    <mergeCell ref="A27:B27"/>
    <mergeCell ref="E27:G27"/>
    <mergeCell ref="A28:B28"/>
    <mergeCell ref="E28:G28"/>
    <mergeCell ref="E25:G25"/>
    <mergeCell ref="A26:B26"/>
    <mergeCell ref="T14:T15"/>
    <mergeCell ref="F16:G16"/>
    <mergeCell ref="Q16:R16"/>
    <mergeCell ref="N14:N15"/>
    <mergeCell ref="O14:O15"/>
    <mergeCell ref="P14:P15"/>
    <mergeCell ref="I13:J13"/>
    <mergeCell ref="A14:A15"/>
    <mergeCell ref="E26:G26"/>
    <mergeCell ref="Q14:R14"/>
    <mergeCell ref="S14:S15"/>
    <mergeCell ref="A3:J3"/>
    <mergeCell ref="A4:J4"/>
    <mergeCell ref="A6:H6"/>
    <mergeCell ref="A7:H7"/>
    <mergeCell ref="B14:B15"/>
    <mergeCell ref="C14:C15"/>
    <mergeCell ref="D14:D15"/>
    <mergeCell ref="E14:E15"/>
    <mergeCell ref="F14:G14"/>
    <mergeCell ref="A8:H8"/>
    <mergeCell ref="H14:H15"/>
    <mergeCell ref="I14:I15"/>
    <mergeCell ref="J14:J15"/>
    <mergeCell ref="A9:H9"/>
    <mergeCell ref="H11:J11"/>
    <mergeCell ref="I12:J12"/>
  </mergeCells>
  <printOptions horizontalCentered="1"/>
  <pageMargins left="0.39370078740157483" right="0.39370078740157483" top="0.39370078740157483" bottom="0.39370078740157483" header="0.31496062992125984" footer="0.31496062992125984"/>
  <pageSetup scale="4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21"/>
  </sheetPr>
  <dimension ref="A1:T33"/>
  <sheetViews>
    <sheetView topLeftCell="A16" zoomScale="80" workbookViewId="0">
      <selection activeCell="C18" sqref="C18"/>
    </sheetView>
  </sheetViews>
  <sheetFormatPr baseColWidth="10" defaultColWidth="15.42578125" defaultRowHeight="15" customHeight="1" x14ac:dyDescent="0.25"/>
  <cols>
    <col min="1" max="1" width="32.140625" customWidth="1"/>
    <col min="2" max="2" width="17" style="34" customWidth="1"/>
    <col min="3" max="3" width="9.28515625" style="2" customWidth="1"/>
    <col min="4" max="5" width="9.28515625" customWidth="1"/>
    <col min="6" max="7" width="11.42578125" customWidth="1"/>
    <col min="8" max="8" width="13.140625" customWidth="1"/>
    <col min="9" max="9" width="17.140625" customWidth="1"/>
    <col min="10" max="10" width="47" style="1" customWidth="1"/>
    <col min="11" max="19" width="11.42578125" customWidth="1"/>
    <col min="20" max="20" width="16.140625" customWidth="1"/>
    <col min="21" max="248" width="11.42578125" customWidth="1"/>
    <col min="249" max="249" width="18.7109375" customWidth="1"/>
  </cols>
  <sheetData>
    <row r="1" spans="1:20" ht="15" customHeight="1" x14ac:dyDescent="0.25">
      <c r="A1" s="127">
        <v>3700000</v>
      </c>
      <c r="B1" s="128">
        <f>3650000*1.03</f>
        <v>3759500</v>
      </c>
      <c r="C1" s="487"/>
    </row>
    <row r="2" spans="1:20" ht="15" customHeight="1" x14ac:dyDescent="0.25">
      <c r="A2" s="583"/>
      <c r="B2" s="583"/>
      <c r="C2" s="583"/>
      <c r="D2" s="583"/>
      <c r="E2" s="583"/>
      <c r="F2" s="583"/>
      <c r="G2" s="583"/>
      <c r="H2" s="583"/>
      <c r="I2" s="583"/>
      <c r="J2" s="583"/>
    </row>
    <row r="3" spans="1:20" ht="24.75" customHeight="1" x14ac:dyDescent="0.25">
      <c r="C3" s="487"/>
    </row>
    <row r="4" spans="1:20" ht="15" customHeight="1" x14ac:dyDescent="0.25">
      <c r="A4" s="522" t="s">
        <v>4</v>
      </c>
      <c r="B4" s="522"/>
      <c r="C4" s="522"/>
      <c r="D4" s="522"/>
      <c r="E4" s="522"/>
      <c r="F4" s="522"/>
      <c r="G4" s="522"/>
      <c r="H4" s="522"/>
      <c r="I4" s="522"/>
      <c r="J4" s="522"/>
    </row>
    <row r="5" spans="1:20" ht="32.25" customHeight="1" x14ac:dyDescent="0.25">
      <c r="A5" s="523" t="s">
        <v>133</v>
      </c>
      <c r="B5" s="523"/>
      <c r="C5" s="523"/>
      <c r="D5" s="523"/>
      <c r="E5" s="523"/>
      <c r="F5" s="523"/>
      <c r="G5" s="523"/>
      <c r="H5" s="523"/>
      <c r="I5" s="523"/>
      <c r="J5" s="523"/>
    </row>
    <row r="6" spans="1:20" ht="15.75" customHeight="1" thickBot="1" x14ac:dyDescent="0.3">
      <c r="A6" s="4"/>
      <c r="B6" s="5"/>
      <c r="C6" s="5"/>
      <c r="D6" s="5"/>
      <c r="E6" s="5"/>
      <c r="F6" s="5"/>
      <c r="G6" s="5"/>
      <c r="H6" s="5"/>
      <c r="I6" s="6"/>
      <c r="J6" s="7"/>
    </row>
    <row r="7" spans="1:20" ht="15.75" customHeight="1" thickBot="1" x14ac:dyDescent="0.3">
      <c r="A7" s="566" t="s">
        <v>6</v>
      </c>
      <c r="B7" s="567"/>
      <c r="C7" s="567"/>
      <c r="D7" s="567"/>
      <c r="E7" s="567"/>
      <c r="F7" s="567"/>
      <c r="G7" s="567"/>
      <c r="H7" s="567"/>
      <c r="I7" s="8" t="s">
        <v>7</v>
      </c>
      <c r="J7" s="9"/>
    </row>
    <row r="8" spans="1:20" ht="15" customHeight="1" x14ac:dyDescent="0.25">
      <c r="A8" s="519" t="s">
        <v>8</v>
      </c>
      <c r="B8" s="520"/>
      <c r="C8" s="520"/>
      <c r="D8" s="520"/>
      <c r="E8" s="520"/>
      <c r="F8" s="520"/>
      <c r="G8" s="520"/>
      <c r="H8" s="521"/>
      <c r="I8" s="11" t="s">
        <v>9</v>
      </c>
      <c r="J8" s="12" t="s">
        <v>134</v>
      </c>
    </row>
    <row r="9" spans="1:20" ht="15" customHeight="1" x14ac:dyDescent="0.25">
      <c r="A9" s="519" t="s">
        <v>135</v>
      </c>
      <c r="B9" s="520"/>
      <c r="C9" s="520"/>
      <c r="D9" s="520"/>
      <c r="E9" s="520"/>
      <c r="F9" s="520"/>
      <c r="G9" s="520"/>
      <c r="H9" s="521"/>
      <c r="I9" s="11"/>
      <c r="J9" s="12"/>
    </row>
    <row r="10" spans="1:20" ht="15" customHeight="1" x14ac:dyDescent="0.25">
      <c r="A10" s="529" t="s">
        <v>136</v>
      </c>
      <c r="B10" s="530"/>
      <c r="C10" s="530"/>
      <c r="D10" s="530"/>
      <c r="E10" s="530"/>
      <c r="F10" s="530"/>
      <c r="G10" s="530"/>
      <c r="H10" s="531"/>
      <c r="I10" s="11"/>
      <c r="J10" s="12"/>
    </row>
    <row r="11" spans="1:20" ht="15" customHeight="1" x14ac:dyDescent="0.25">
      <c r="A11" s="13" t="s">
        <v>12</v>
      </c>
      <c r="B11" s="14">
        <f>+I21</f>
        <v>0</v>
      </c>
      <c r="C11" s="15"/>
      <c r="D11" s="5"/>
      <c r="E11" s="5"/>
      <c r="F11" s="5"/>
      <c r="G11" s="5"/>
      <c r="H11" s="16"/>
      <c r="I11" s="17"/>
      <c r="J11" s="18"/>
    </row>
    <row r="12" spans="1:20" ht="22.5" customHeight="1" x14ac:dyDescent="0.25">
      <c r="A12" s="19" t="s">
        <v>13</v>
      </c>
      <c r="B12" s="20"/>
      <c r="C12" s="21"/>
      <c r="D12" s="5"/>
      <c r="E12" s="5"/>
      <c r="F12" s="15"/>
      <c r="G12" s="5"/>
      <c r="H12" s="568" t="s">
        <v>14</v>
      </c>
      <c r="I12" s="569"/>
      <c r="J12" s="570"/>
    </row>
    <row r="13" spans="1:20" ht="33.75" customHeight="1" x14ac:dyDescent="0.25">
      <c r="A13" s="19" t="s">
        <v>15</v>
      </c>
      <c r="B13" s="20"/>
      <c r="C13" s="21"/>
      <c r="D13" s="5"/>
      <c r="E13" s="5"/>
      <c r="F13" s="5"/>
      <c r="G13" s="5"/>
      <c r="H13" s="22" t="s">
        <v>16</v>
      </c>
      <c r="I13" s="571" t="s">
        <v>17</v>
      </c>
      <c r="J13" s="572"/>
    </row>
    <row r="14" spans="1:20" ht="22.5" customHeight="1" thickBot="1" x14ac:dyDescent="0.3">
      <c r="A14" s="60" t="s">
        <v>18</v>
      </c>
      <c r="B14" s="61"/>
      <c r="C14" s="62"/>
      <c r="D14" s="5"/>
      <c r="E14" s="5"/>
      <c r="F14" s="5"/>
      <c r="G14" s="5"/>
      <c r="H14" s="63" t="s">
        <v>19</v>
      </c>
      <c r="I14" s="578" t="s">
        <v>20</v>
      </c>
      <c r="J14" s="579"/>
    </row>
    <row r="15" spans="1:20" s="28" customFormat="1" ht="33" customHeight="1" x14ac:dyDescent="0.2">
      <c r="A15" s="590" t="s">
        <v>21</v>
      </c>
      <c r="B15" s="592" t="s">
        <v>22</v>
      </c>
      <c r="C15" s="592" t="s">
        <v>23</v>
      </c>
      <c r="D15" s="592" t="s">
        <v>24</v>
      </c>
      <c r="E15" s="592" t="s">
        <v>25</v>
      </c>
      <c r="F15" s="594" t="s">
        <v>26</v>
      </c>
      <c r="G15" s="595"/>
      <c r="H15" s="584" t="s">
        <v>27</v>
      </c>
      <c r="I15" s="586" t="s">
        <v>28</v>
      </c>
      <c r="J15" s="588" t="s">
        <v>137</v>
      </c>
      <c r="N15" s="592" t="s">
        <v>23</v>
      </c>
      <c r="O15" s="592" t="s">
        <v>24</v>
      </c>
      <c r="P15" s="592" t="s">
        <v>25</v>
      </c>
      <c r="Q15" s="594" t="s">
        <v>26</v>
      </c>
      <c r="R15" s="595"/>
      <c r="S15" s="584" t="s">
        <v>27</v>
      </c>
      <c r="T15" s="586" t="s">
        <v>28</v>
      </c>
    </row>
    <row r="16" spans="1:20" s="28" customFormat="1" ht="24" customHeight="1" x14ac:dyDescent="0.2">
      <c r="A16" s="591"/>
      <c r="B16" s="593"/>
      <c r="C16" s="593"/>
      <c r="D16" s="593"/>
      <c r="E16" s="593"/>
      <c r="F16" s="29" t="s">
        <v>30</v>
      </c>
      <c r="G16" s="29" t="s">
        <v>92</v>
      </c>
      <c r="H16" s="585"/>
      <c r="I16" s="587"/>
      <c r="J16" s="589"/>
      <c r="N16" s="593"/>
      <c r="O16" s="593"/>
      <c r="P16" s="593"/>
      <c r="Q16" s="29" t="s">
        <v>30</v>
      </c>
      <c r="R16" s="29" t="s">
        <v>92</v>
      </c>
      <c r="S16" s="585"/>
      <c r="T16" s="587"/>
    </row>
    <row r="17" spans="1:20" ht="15" customHeight="1" x14ac:dyDescent="0.25">
      <c r="A17" s="30">
        <v>1</v>
      </c>
      <c r="B17" s="31">
        <v>2</v>
      </c>
      <c r="C17" s="31">
        <v>3</v>
      </c>
      <c r="D17" s="32">
        <v>4</v>
      </c>
      <c r="E17" s="32">
        <v>5</v>
      </c>
      <c r="F17" s="561">
        <v>6</v>
      </c>
      <c r="G17" s="562"/>
      <c r="H17" s="33">
        <v>7</v>
      </c>
      <c r="I17" s="55">
        <v>8</v>
      </c>
      <c r="J17" s="64">
        <v>9</v>
      </c>
      <c r="N17" s="81">
        <v>3</v>
      </c>
      <c r="O17" s="82">
        <v>4</v>
      </c>
      <c r="P17" s="82">
        <v>5</v>
      </c>
      <c r="Q17" s="580">
        <v>6</v>
      </c>
      <c r="R17" s="581"/>
      <c r="S17" s="83">
        <v>7</v>
      </c>
      <c r="T17" s="84">
        <v>8</v>
      </c>
    </row>
    <row r="18" spans="1:20" s="56" customFormat="1" ht="120.75" customHeight="1" x14ac:dyDescent="0.25">
      <c r="A18" s="65" t="s">
        <v>138</v>
      </c>
      <c r="B18" s="36" t="s">
        <v>33</v>
      </c>
      <c r="C18" s="42"/>
      <c r="D18" s="53">
        <v>10</v>
      </c>
      <c r="E18" s="53">
        <v>0</v>
      </c>
      <c r="F18" s="66">
        <v>43497</v>
      </c>
      <c r="G18" s="66">
        <v>43708</v>
      </c>
      <c r="H18" s="40">
        <f>$A$1</f>
        <v>3700000</v>
      </c>
      <c r="I18" s="40">
        <f>(C18*D18*H18)+(H18/30*E18*C18)</f>
        <v>0</v>
      </c>
      <c r="J18" s="68" t="s">
        <v>139</v>
      </c>
      <c r="K18" s="28"/>
      <c r="L18" s="28"/>
      <c r="M18" s="28"/>
      <c r="N18" s="52"/>
      <c r="O18" s="53"/>
      <c r="P18" s="53"/>
      <c r="Q18" s="38"/>
      <c r="R18" s="38"/>
      <c r="S18" s="40"/>
      <c r="T18" s="40"/>
    </row>
    <row r="19" spans="1:20" s="56" customFormat="1" ht="164.25" customHeight="1" x14ac:dyDescent="0.25">
      <c r="A19" s="65" t="s">
        <v>140</v>
      </c>
      <c r="B19" s="52" t="s">
        <v>33</v>
      </c>
      <c r="C19" s="42"/>
      <c r="D19" s="53">
        <v>10</v>
      </c>
      <c r="E19" s="53">
        <v>0</v>
      </c>
      <c r="F19" s="38">
        <v>43497</v>
      </c>
      <c r="G19" s="38">
        <v>43708</v>
      </c>
      <c r="H19" s="40">
        <f>$A$1</f>
        <v>3700000</v>
      </c>
      <c r="I19" s="40">
        <f>(C19*D19*H19)+(H19/30*E19*C19)</f>
        <v>0</v>
      </c>
      <c r="J19" s="68" t="s">
        <v>141</v>
      </c>
      <c r="K19" s="28"/>
      <c r="L19" s="28"/>
      <c r="M19" s="28"/>
      <c r="N19" s="52"/>
      <c r="O19" s="53"/>
      <c r="P19" s="53"/>
      <c r="Q19" s="38"/>
      <c r="R19" s="38"/>
      <c r="S19" s="40"/>
      <c r="T19" s="40"/>
    </row>
    <row r="20" spans="1:20" s="56" customFormat="1" ht="96" customHeight="1" thickBot="1" x14ac:dyDescent="0.3">
      <c r="A20" s="87" t="s">
        <v>142</v>
      </c>
      <c r="B20" s="52" t="s">
        <v>33</v>
      </c>
      <c r="C20" s="42"/>
      <c r="D20" s="53">
        <v>10</v>
      </c>
      <c r="E20" s="53">
        <v>0</v>
      </c>
      <c r="F20" s="38">
        <v>43497</v>
      </c>
      <c r="G20" s="38">
        <v>43708</v>
      </c>
      <c r="H20" s="40">
        <f>$A$1</f>
        <v>3700000</v>
      </c>
      <c r="I20" s="40">
        <f>(C20*D20*H20)+(H20/30*E20*C20)</f>
        <v>0</v>
      </c>
      <c r="J20" s="68" t="s">
        <v>143</v>
      </c>
      <c r="K20" s="28"/>
      <c r="L20" s="28"/>
      <c r="M20" s="28"/>
      <c r="N20" s="52"/>
      <c r="O20" s="53"/>
      <c r="P20" s="53"/>
      <c r="Q20" s="38"/>
      <c r="R20" s="38"/>
      <c r="S20" s="40"/>
      <c r="T20" s="40"/>
    </row>
    <row r="21" spans="1:20" ht="15.75" customHeight="1" thickBot="1" x14ac:dyDescent="0.3">
      <c r="A21" s="69"/>
      <c r="B21" s="70" t="s">
        <v>3</v>
      </c>
      <c r="C21" s="71">
        <f>SUM(C18:C20)</f>
        <v>0</v>
      </c>
      <c r="D21" s="72"/>
      <c r="E21" s="73"/>
      <c r="F21" s="72"/>
      <c r="G21" s="72"/>
      <c r="H21" s="72"/>
      <c r="I21" s="74">
        <f>SUM(I18:I20)</f>
        <v>0</v>
      </c>
      <c r="J21" s="86"/>
      <c r="K21" s="28"/>
      <c r="L21" s="28"/>
      <c r="M21" s="28"/>
      <c r="N21" s="43">
        <f>SUM(N18:N18)</f>
        <v>0</v>
      </c>
      <c r="O21" s="44"/>
      <c r="P21" s="54"/>
      <c r="Q21" s="44"/>
      <c r="R21" s="44"/>
      <c r="S21" s="44"/>
      <c r="T21" s="58">
        <f>SUM(T18:T18)</f>
        <v>0</v>
      </c>
    </row>
    <row r="22" spans="1:20" ht="15" customHeight="1" x14ac:dyDescent="0.25">
      <c r="C22" s="487"/>
      <c r="I22" s="45"/>
    </row>
    <row r="23" spans="1:20" ht="15" customHeight="1" x14ac:dyDescent="0.25">
      <c r="C23" s="487"/>
      <c r="I23" s="45"/>
    </row>
    <row r="24" spans="1:20" ht="15" customHeight="1" x14ac:dyDescent="0.25">
      <c r="C24" s="487"/>
      <c r="I24" s="45"/>
    </row>
    <row r="25" spans="1:20" ht="15" customHeight="1" x14ac:dyDescent="0.25">
      <c r="C25" s="487"/>
      <c r="I25" s="10"/>
    </row>
    <row r="27" spans="1:20" ht="15" customHeight="1" x14ac:dyDescent="0.25">
      <c r="A27" s="34"/>
      <c r="C27" s="35"/>
      <c r="D27" s="34"/>
      <c r="E27" s="582"/>
      <c r="F27" s="582"/>
      <c r="G27" s="582"/>
      <c r="H27" s="88"/>
      <c r="I27" s="582"/>
      <c r="J27" s="582"/>
    </row>
    <row r="28" spans="1:20" ht="15" customHeight="1" x14ac:dyDescent="0.25">
      <c r="A28" s="548" t="s">
        <v>68</v>
      </c>
      <c r="B28" s="548"/>
      <c r="C28" s="46"/>
      <c r="E28" s="596" t="s">
        <v>69</v>
      </c>
      <c r="F28" s="596"/>
      <c r="G28" s="596"/>
      <c r="H28" s="596"/>
      <c r="I28" s="47"/>
      <c r="J28" s="487" t="s">
        <v>144</v>
      </c>
    </row>
    <row r="29" spans="1:20" ht="15" customHeight="1" x14ac:dyDescent="0.25">
      <c r="A29" s="550" t="s">
        <v>145</v>
      </c>
      <c r="B29" s="550"/>
      <c r="C29" s="46"/>
      <c r="E29" s="532" t="s">
        <v>146</v>
      </c>
      <c r="F29" s="532"/>
      <c r="G29" s="532"/>
      <c r="H29" s="532"/>
      <c r="J29" s="487" t="s">
        <v>147</v>
      </c>
    </row>
    <row r="30" spans="1:20" ht="15" customHeight="1" x14ac:dyDescent="0.25">
      <c r="A30" s="532" t="s">
        <v>74</v>
      </c>
      <c r="B30" s="532"/>
      <c r="C30" s="46"/>
      <c r="E30" s="533" t="s">
        <v>75</v>
      </c>
      <c r="F30" s="533"/>
      <c r="G30" s="533"/>
      <c r="H30" s="533"/>
      <c r="J30" s="487" t="s">
        <v>76</v>
      </c>
    </row>
    <row r="31" spans="1:20" ht="15" customHeight="1" x14ac:dyDescent="0.25">
      <c r="C31" s="487"/>
      <c r="L31" t="s">
        <v>148</v>
      </c>
    </row>
    <row r="32" spans="1:20" ht="15" customHeight="1" x14ac:dyDescent="0.25">
      <c r="C32" s="487"/>
      <c r="L32" t="s">
        <v>149</v>
      </c>
    </row>
    <row r="33" spans="12:14" ht="15" customHeight="1" x14ac:dyDescent="0.25">
      <c r="L33" t="s">
        <v>150</v>
      </c>
      <c r="N33" t="s">
        <v>151</v>
      </c>
    </row>
  </sheetData>
  <mergeCells count="35">
    <mergeCell ref="A28:B28"/>
    <mergeCell ref="E28:H28"/>
    <mergeCell ref="A29:B29"/>
    <mergeCell ref="E29:H29"/>
    <mergeCell ref="A30:B30"/>
    <mergeCell ref="E30:H30"/>
    <mergeCell ref="Q15:R15"/>
    <mergeCell ref="S15:S16"/>
    <mergeCell ref="T15:T16"/>
    <mergeCell ref="F17:G17"/>
    <mergeCell ref="Q17:R17"/>
    <mergeCell ref="N15:N16"/>
    <mergeCell ref="O15:O16"/>
    <mergeCell ref="P15:P16"/>
    <mergeCell ref="A9:H9"/>
    <mergeCell ref="E27:G27"/>
    <mergeCell ref="I27:J27"/>
    <mergeCell ref="H15:H16"/>
    <mergeCell ref="I15:I16"/>
    <mergeCell ref="J15:J16"/>
    <mergeCell ref="A10:H10"/>
    <mergeCell ref="H12:J12"/>
    <mergeCell ref="I13:J13"/>
    <mergeCell ref="I14:J14"/>
    <mergeCell ref="A15:A16"/>
    <mergeCell ref="B15:B16"/>
    <mergeCell ref="C15:C16"/>
    <mergeCell ref="D15:D16"/>
    <mergeCell ref="E15:E16"/>
    <mergeCell ref="F15:G15"/>
    <mergeCell ref="A2:J2"/>
    <mergeCell ref="A4:J4"/>
    <mergeCell ref="A5:J5"/>
    <mergeCell ref="A7:H7"/>
    <mergeCell ref="A8:H8"/>
  </mergeCells>
  <pageMargins left="0.39370078740157483" right="0.39370078740157483" top="0.59055118110236227" bottom="0.78740157480314965" header="0.31496062992125984" footer="0.31496062992125984"/>
  <pageSetup scale="73"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56BC-2A57-4478-B72C-6A9643A9B46B}">
  <sheetPr>
    <tabColor rgb="FF00B0F0"/>
  </sheetPr>
  <dimension ref="A1:M35"/>
  <sheetViews>
    <sheetView zoomScale="90" zoomScaleNormal="90" workbookViewId="0"/>
  </sheetViews>
  <sheetFormatPr baseColWidth="10" defaultColWidth="15.42578125" defaultRowHeight="15" x14ac:dyDescent="0.25"/>
  <cols>
    <col min="1" max="1" width="29.7109375" style="255" customWidth="1"/>
    <col min="2" max="2" width="22.7109375" style="255" customWidth="1"/>
    <col min="3" max="3" width="9.28515625" style="256" customWidth="1"/>
    <col min="4" max="5" width="9.28515625" style="255" customWidth="1"/>
    <col min="6" max="7" width="10.7109375" style="255" customWidth="1"/>
    <col min="8" max="8" width="11.7109375" style="255" customWidth="1"/>
    <col min="9" max="9" width="13.7109375" style="255" customWidth="1"/>
    <col min="10" max="10" width="120.7109375" style="257" customWidth="1"/>
    <col min="11" max="11" width="14.42578125" style="255" bestFit="1" customWidth="1"/>
    <col min="12" max="12" width="15.7109375" style="255" customWidth="1"/>
    <col min="13" max="13" width="16.7109375" style="255" customWidth="1"/>
    <col min="14" max="247" width="11.42578125" style="255" customWidth="1"/>
    <col min="248" max="248" width="18.7109375" style="255" customWidth="1"/>
    <col min="249" max="256" width="15.42578125" style="255"/>
    <col min="257" max="258" width="23" style="255" customWidth="1"/>
    <col min="259" max="261" width="9.28515625" style="255" customWidth="1"/>
    <col min="262" max="263" width="11.42578125" style="255" customWidth="1"/>
    <col min="264" max="264" width="12.42578125" style="255" customWidth="1"/>
    <col min="265" max="265" width="14.5703125" style="255" customWidth="1"/>
    <col min="266" max="266" width="67.42578125" style="255" customWidth="1"/>
    <col min="267" max="503" width="11.42578125" style="255" customWidth="1"/>
    <col min="504" max="504" width="18.7109375" style="255" customWidth="1"/>
    <col min="505" max="512" width="15.42578125" style="255"/>
    <col min="513" max="514" width="23" style="255" customWidth="1"/>
    <col min="515" max="517" width="9.28515625" style="255" customWidth="1"/>
    <col min="518" max="519" width="11.42578125" style="255" customWidth="1"/>
    <col min="520" max="520" width="12.42578125" style="255" customWidth="1"/>
    <col min="521" max="521" width="14.5703125" style="255" customWidth="1"/>
    <col min="522" max="522" width="67.42578125" style="255" customWidth="1"/>
    <col min="523" max="759" width="11.42578125" style="255" customWidth="1"/>
    <col min="760" max="760" width="18.7109375" style="255" customWidth="1"/>
    <col min="761" max="768" width="15.42578125" style="255"/>
    <col min="769" max="770" width="23" style="255" customWidth="1"/>
    <col min="771" max="773" width="9.28515625" style="255" customWidth="1"/>
    <col min="774" max="775" width="11.42578125" style="255" customWidth="1"/>
    <col min="776" max="776" width="12.42578125" style="255" customWidth="1"/>
    <col min="777" max="777" width="14.5703125" style="255" customWidth="1"/>
    <col min="778" max="778" width="67.42578125" style="255" customWidth="1"/>
    <col min="779" max="1015" width="11.42578125" style="255" customWidth="1"/>
    <col min="1016" max="1016" width="18.7109375" style="255" customWidth="1"/>
    <col min="1017" max="1024" width="15.42578125" style="255"/>
    <col min="1025" max="1026" width="23" style="255" customWidth="1"/>
    <col min="1027" max="1029" width="9.28515625" style="255" customWidth="1"/>
    <col min="1030" max="1031" width="11.42578125" style="255" customWidth="1"/>
    <col min="1032" max="1032" width="12.42578125" style="255" customWidth="1"/>
    <col min="1033" max="1033" width="14.5703125" style="255" customWidth="1"/>
    <col min="1034" max="1034" width="67.42578125" style="255" customWidth="1"/>
    <col min="1035" max="1271" width="11.42578125" style="255" customWidth="1"/>
    <col min="1272" max="1272" width="18.7109375" style="255" customWidth="1"/>
    <col min="1273" max="1280" width="15.42578125" style="255"/>
    <col min="1281" max="1282" width="23" style="255" customWidth="1"/>
    <col min="1283" max="1285" width="9.28515625" style="255" customWidth="1"/>
    <col min="1286" max="1287" width="11.42578125" style="255" customWidth="1"/>
    <col min="1288" max="1288" width="12.42578125" style="255" customWidth="1"/>
    <col min="1289" max="1289" width="14.5703125" style="255" customWidth="1"/>
    <col min="1290" max="1290" width="67.42578125" style="255" customWidth="1"/>
    <col min="1291" max="1527" width="11.42578125" style="255" customWidth="1"/>
    <col min="1528" max="1528" width="18.7109375" style="255" customWidth="1"/>
    <col min="1529" max="1536" width="15.42578125" style="255"/>
    <col min="1537" max="1538" width="23" style="255" customWidth="1"/>
    <col min="1539" max="1541" width="9.28515625" style="255" customWidth="1"/>
    <col min="1542" max="1543" width="11.42578125" style="255" customWidth="1"/>
    <col min="1544" max="1544" width="12.42578125" style="255" customWidth="1"/>
    <col min="1545" max="1545" width="14.5703125" style="255" customWidth="1"/>
    <col min="1546" max="1546" width="67.42578125" style="255" customWidth="1"/>
    <col min="1547" max="1783" width="11.42578125" style="255" customWidth="1"/>
    <col min="1784" max="1784" width="18.7109375" style="255" customWidth="1"/>
    <col min="1785" max="1792" width="15.42578125" style="255"/>
    <col min="1793" max="1794" width="23" style="255" customWidth="1"/>
    <col min="1795" max="1797" width="9.28515625" style="255" customWidth="1"/>
    <col min="1798" max="1799" width="11.42578125" style="255" customWidth="1"/>
    <col min="1800" max="1800" width="12.42578125" style="255" customWidth="1"/>
    <col min="1801" max="1801" width="14.5703125" style="255" customWidth="1"/>
    <col min="1802" max="1802" width="67.42578125" style="255" customWidth="1"/>
    <col min="1803" max="2039" width="11.42578125" style="255" customWidth="1"/>
    <col min="2040" max="2040" width="18.7109375" style="255" customWidth="1"/>
    <col min="2041" max="2048" width="15.42578125" style="255"/>
    <col min="2049" max="2050" width="23" style="255" customWidth="1"/>
    <col min="2051" max="2053" width="9.28515625" style="255" customWidth="1"/>
    <col min="2054" max="2055" width="11.42578125" style="255" customWidth="1"/>
    <col min="2056" max="2056" width="12.42578125" style="255" customWidth="1"/>
    <col min="2057" max="2057" width="14.5703125" style="255" customWidth="1"/>
    <col min="2058" max="2058" width="67.42578125" style="255" customWidth="1"/>
    <col min="2059" max="2295" width="11.42578125" style="255" customWidth="1"/>
    <col min="2296" max="2296" width="18.7109375" style="255" customWidth="1"/>
    <col min="2297" max="2304" width="15.42578125" style="255"/>
    <col min="2305" max="2306" width="23" style="255" customWidth="1"/>
    <col min="2307" max="2309" width="9.28515625" style="255" customWidth="1"/>
    <col min="2310" max="2311" width="11.42578125" style="255" customWidth="1"/>
    <col min="2312" max="2312" width="12.42578125" style="255" customWidth="1"/>
    <col min="2313" max="2313" width="14.5703125" style="255" customWidth="1"/>
    <col min="2314" max="2314" width="67.42578125" style="255" customWidth="1"/>
    <col min="2315" max="2551" width="11.42578125" style="255" customWidth="1"/>
    <col min="2552" max="2552" width="18.7109375" style="255" customWidth="1"/>
    <col min="2553" max="2560" width="15.42578125" style="255"/>
    <col min="2561" max="2562" width="23" style="255" customWidth="1"/>
    <col min="2563" max="2565" width="9.28515625" style="255" customWidth="1"/>
    <col min="2566" max="2567" width="11.42578125" style="255" customWidth="1"/>
    <col min="2568" max="2568" width="12.42578125" style="255" customWidth="1"/>
    <col min="2569" max="2569" width="14.5703125" style="255" customWidth="1"/>
    <col min="2570" max="2570" width="67.42578125" style="255" customWidth="1"/>
    <col min="2571" max="2807" width="11.42578125" style="255" customWidth="1"/>
    <col min="2808" max="2808" width="18.7109375" style="255" customWidth="1"/>
    <col min="2809" max="2816" width="15.42578125" style="255"/>
    <col min="2817" max="2818" width="23" style="255" customWidth="1"/>
    <col min="2819" max="2821" width="9.28515625" style="255" customWidth="1"/>
    <col min="2822" max="2823" width="11.42578125" style="255" customWidth="1"/>
    <col min="2824" max="2824" width="12.42578125" style="255" customWidth="1"/>
    <col min="2825" max="2825" width="14.5703125" style="255" customWidth="1"/>
    <col min="2826" max="2826" width="67.42578125" style="255" customWidth="1"/>
    <col min="2827" max="3063" width="11.42578125" style="255" customWidth="1"/>
    <col min="3064" max="3064" width="18.7109375" style="255" customWidth="1"/>
    <col min="3065" max="3072" width="15.42578125" style="255"/>
    <col min="3073" max="3074" width="23" style="255" customWidth="1"/>
    <col min="3075" max="3077" width="9.28515625" style="255" customWidth="1"/>
    <col min="3078" max="3079" width="11.42578125" style="255" customWidth="1"/>
    <col min="3080" max="3080" width="12.42578125" style="255" customWidth="1"/>
    <col min="3081" max="3081" width="14.5703125" style="255" customWidth="1"/>
    <col min="3082" max="3082" width="67.42578125" style="255" customWidth="1"/>
    <col min="3083" max="3319" width="11.42578125" style="255" customWidth="1"/>
    <col min="3320" max="3320" width="18.7109375" style="255" customWidth="1"/>
    <col min="3321" max="3328" width="15.42578125" style="255"/>
    <col min="3329" max="3330" width="23" style="255" customWidth="1"/>
    <col min="3331" max="3333" width="9.28515625" style="255" customWidth="1"/>
    <col min="3334" max="3335" width="11.42578125" style="255" customWidth="1"/>
    <col min="3336" max="3336" width="12.42578125" style="255" customWidth="1"/>
    <col min="3337" max="3337" width="14.5703125" style="255" customWidth="1"/>
    <col min="3338" max="3338" width="67.42578125" style="255" customWidth="1"/>
    <col min="3339" max="3575" width="11.42578125" style="255" customWidth="1"/>
    <col min="3576" max="3576" width="18.7109375" style="255" customWidth="1"/>
    <col min="3577" max="3584" width="15.42578125" style="255"/>
    <col min="3585" max="3586" width="23" style="255" customWidth="1"/>
    <col min="3587" max="3589" width="9.28515625" style="255" customWidth="1"/>
    <col min="3590" max="3591" width="11.42578125" style="255" customWidth="1"/>
    <col min="3592" max="3592" width="12.42578125" style="255" customWidth="1"/>
    <col min="3593" max="3593" width="14.5703125" style="255" customWidth="1"/>
    <col min="3594" max="3594" width="67.42578125" style="255" customWidth="1"/>
    <col min="3595" max="3831" width="11.42578125" style="255" customWidth="1"/>
    <col min="3832" max="3832" width="18.7109375" style="255" customWidth="1"/>
    <col min="3833" max="3840" width="15.42578125" style="255"/>
    <col min="3841" max="3842" width="23" style="255" customWidth="1"/>
    <col min="3843" max="3845" width="9.28515625" style="255" customWidth="1"/>
    <col min="3846" max="3847" width="11.42578125" style="255" customWidth="1"/>
    <col min="3848" max="3848" width="12.42578125" style="255" customWidth="1"/>
    <col min="3849" max="3849" width="14.5703125" style="255" customWidth="1"/>
    <col min="3850" max="3850" width="67.42578125" style="255" customWidth="1"/>
    <col min="3851" max="4087" width="11.42578125" style="255" customWidth="1"/>
    <col min="4088" max="4088" width="18.7109375" style="255" customWidth="1"/>
    <col min="4089" max="4096" width="15.42578125" style="255"/>
    <col min="4097" max="4098" width="23" style="255" customWidth="1"/>
    <col min="4099" max="4101" width="9.28515625" style="255" customWidth="1"/>
    <col min="4102" max="4103" width="11.42578125" style="255" customWidth="1"/>
    <col min="4104" max="4104" width="12.42578125" style="255" customWidth="1"/>
    <col min="4105" max="4105" width="14.5703125" style="255" customWidth="1"/>
    <col min="4106" max="4106" width="67.42578125" style="255" customWidth="1"/>
    <col min="4107" max="4343" width="11.42578125" style="255" customWidth="1"/>
    <col min="4344" max="4344" width="18.7109375" style="255" customWidth="1"/>
    <col min="4345" max="4352" width="15.42578125" style="255"/>
    <col min="4353" max="4354" width="23" style="255" customWidth="1"/>
    <col min="4355" max="4357" width="9.28515625" style="255" customWidth="1"/>
    <col min="4358" max="4359" width="11.42578125" style="255" customWidth="1"/>
    <col min="4360" max="4360" width="12.42578125" style="255" customWidth="1"/>
    <col min="4361" max="4361" width="14.5703125" style="255" customWidth="1"/>
    <col min="4362" max="4362" width="67.42578125" style="255" customWidth="1"/>
    <col min="4363" max="4599" width="11.42578125" style="255" customWidth="1"/>
    <col min="4600" max="4600" width="18.7109375" style="255" customWidth="1"/>
    <col min="4601" max="4608" width="15.42578125" style="255"/>
    <col min="4609" max="4610" width="23" style="255" customWidth="1"/>
    <col min="4611" max="4613" width="9.28515625" style="255" customWidth="1"/>
    <col min="4614" max="4615" width="11.42578125" style="255" customWidth="1"/>
    <col min="4616" max="4616" width="12.42578125" style="255" customWidth="1"/>
    <col min="4617" max="4617" width="14.5703125" style="255" customWidth="1"/>
    <col min="4618" max="4618" width="67.42578125" style="255" customWidth="1"/>
    <col min="4619" max="4855" width="11.42578125" style="255" customWidth="1"/>
    <col min="4856" max="4856" width="18.7109375" style="255" customWidth="1"/>
    <col min="4857" max="4864" width="15.42578125" style="255"/>
    <col min="4865" max="4866" width="23" style="255" customWidth="1"/>
    <col min="4867" max="4869" width="9.28515625" style="255" customWidth="1"/>
    <col min="4870" max="4871" width="11.42578125" style="255" customWidth="1"/>
    <col min="4872" max="4872" width="12.42578125" style="255" customWidth="1"/>
    <col min="4873" max="4873" width="14.5703125" style="255" customWidth="1"/>
    <col min="4874" max="4874" width="67.42578125" style="255" customWidth="1"/>
    <col min="4875" max="5111" width="11.42578125" style="255" customWidth="1"/>
    <col min="5112" max="5112" width="18.7109375" style="255" customWidth="1"/>
    <col min="5113" max="5120" width="15.42578125" style="255"/>
    <col min="5121" max="5122" width="23" style="255" customWidth="1"/>
    <col min="5123" max="5125" width="9.28515625" style="255" customWidth="1"/>
    <col min="5126" max="5127" width="11.42578125" style="255" customWidth="1"/>
    <col min="5128" max="5128" width="12.42578125" style="255" customWidth="1"/>
    <col min="5129" max="5129" width="14.5703125" style="255" customWidth="1"/>
    <col min="5130" max="5130" width="67.42578125" style="255" customWidth="1"/>
    <col min="5131" max="5367" width="11.42578125" style="255" customWidth="1"/>
    <col min="5368" max="5368" width="18.7109375" style="255" customWidth="1"/>
    <col min="5369" max="5376" width="15.42578125" style="255"/>
    <col min="5377" max="5378" width="23" style="255" customWidth="1"/>
    <col min="5379" max="5381" width="9.28515625" style="255" customWidth="1"/>
    <col min="5382" max="5383" width="11.42578125" style="255" customWidth="1"/>
    <col min="5384" max="5384" width="12.42578125" style="255" customWidth="1"/>
    <col min="5385" max="5385" width="14.5703125" style="255" customWidth="1"/>
    <col min="5386" max="5386" width="67.42578125" style="255" customWidth="1"/>
    <col min="5387" max="5623" width="11.42578125" style="255" customWidth="1"/>
    <col min="5624" max="5624" width="18.7109375" style="255" customWidth="1"/>
    <col min="5625" max="5632" width="15.42578125" style="255"/>
    <col min="5633" max="5634" width="23" style="255" customWidth="1"/>
    <col min="5635" max="5637" width="9.28515625" style="255" customWidth="1"/>
    <col min="5638" max="5639" width="11.42578125" style="255" customWidth="1"/>
    <col min="5640" max="5640" width="12.42578125" style="255" customWidth="1"/>
    <col min="5641" max="5641" width="14.5703125" style="255" customWidth="1"/>
    <col min="5642" max="5642" width="67.42578125" style="255" customWidth="1"/>
    <col min="5643" max="5879" width="11.42578125" style="255" customWidth="1"/>
    <col min="5880" max="5880" width="18.7109375" style="255" customWidth="1"/>
    <col min="5881" max="5888" width="15.42578125" style="255"/>
    <col min="5889" max="5890" width="23" style="255" customWidth="1"/>
    <col min="5891" max="5893" width="9.28515625" style="255" customWidth="1"/>
    <col min="5894" max="5895" width="11.42578125" style="255" customWidth="1"/>
    <col min="5896" max="5896" width="12.42578125" style="255" customWidth="1"/>
    <col min="5897" max="5897" width="14.5703125" style="255" customWidth="1"/>
    <col min="5898" max="5898" width="67.42578125" style="255" customWidth="1"/>
    <col min="5899" max="6135" width="11.42578125" style="255" customWidth="1"/>
    <col min="6136" max="6136" width="18.7109375" style="255" customWidth="1"/>
    <col min="6137" max="6144" width="15.42578125" style="255"/>
    <col min="6145" max="6146" width="23" style="255" customWidth="1"/>
    <col min="6147" max="6149" width="9.28515625" style="255" customWidth="1"/>
    <col min="6150" max="6151" width="11.42578125" style="255" customWidth="1"/>
    <col min="6152" max="6152" width="12.42578125" style="255" customWidth="1"/>
    <col min="6153" max="6153" width="14.5703125" style="255" customWidth="1"/>
    <col min="6154" max="6154" width="67.42578125" style="255" customWidth="1"/>
    <col min="6155" max="6391" width="11.42578125" style="255" customWidth="1"/>
    <col min="6392" max="6392" width="18.7109375" style="255" customWidth="1"/>
    <col min="6393" max="6400" width="15.42578125" style="255"/>
    <col min="6401" max="6402" width="23" style="255" customWidth="1"/>
    <col min="6403" max="6405" width="9.28515625" style="255" customWidth="1"/>
    <col min="6406" max="6407" width="11.42578125" style="255" customWidth="1"/>
    <col min="6408" max="6408" width="12.42578125" style="255" customWidth="1"/>
    <col min="6409" max="6409" width="14.5703125" style="255" customWidth="1"/>
    <col min="6410" max="6410" width="67.42578125" style="255" customWidth="1"/>
    <col min="6411" max="6647" width="11.42578125" style="255" customWidth="1"/>
    <col min="6648" max="6648" width="18.7109375" style="255" customWidth="1"/>
    <col min="6649" max="6656" width="15.42578125" style="255"/>
    <col min="6657" max="6658" width="23" style="255" customWidth="1"/>
    <col min="6659" max="6661" width="9.28515625" style="255" customWidth="1"/>
    <col min="6662" max="6663" width="11.42578125" style="255" customWidth="1"/>
    <col min="6664" max="6664" width="12.42578125" style="255" customWidth="1"/>
    <col min="6665" max="6665" width="14.5703125" style="255" customWidth="1"/>
    <col min="6666" max="6666" width="67.42578125" style="255" customWidth="1"/>
    <col min="6667" max="6903" width="11.42578125" style="255" customWidth="1"/>
    <col min="6904" max="6904" width="18.7109375" style="255" customWidth="1"/>
    <col min="6905" max="6912" width="15.42578125" style="255"/>
    <col min="6913" max="6914" width="23" style="255" customWidth="1"/>
    <col min="6915" max="6917" width="9.28515625" style="255" customWidth="1"/>
    <col min="6918" max="6919" width="11.42578125" style="255" customWidth="1"/>
    <col min="6920" max="6920" width="12.42578125" style="255" customWidth="1"/>
    <col min="6921" max="6921" width="14.5703125" style="255" customWidth="1"/>
    <col min="6922" max="6922" width="67.42578125" style="255" customWidth="1"/>
    <col min="6923" max="7159" width="11.42578125" style="255" customWidth="1"/>
    <col min="7160" max="7160" width="18.7109375" style="255" customWidth="1"/>
    <col min="7161" max="7168" width="15.42578125" style="255"/>
    <col min="7169" max="7170" width="23" style="255" customWidth="1"/>
    <col min="7171" max="7173" width="9.28515625" style="255" customWidth="1"/>
    <col min="7174" max="7175" width="11.42578125" style="255" customWidth="1"/>
    <col min="7176" max="7176" width="12.42578125" style="255" customWidth="1"/>
    <col min="7177" max="7177" width="14.5703125" style="255" customWidth="1"/>
    <col min="7178" max="7178" width="67.42578125" style="255" customWidth="1"/>
    <col min="7179" max="7415" width="11.42578125" style="255" customWidth="1"/>
    <col min="7416" max="7416" width="18.7109375" style="255" customWidth="1"/>
    <col min="7417" max="7424" width="15.42578125" style="255"/>
    <col min="7425" max="7426" width="23" style="255" customWidth="1"/>
    <col min="7427" max="7429" width="9.28515625" style="255" customWidth="1"/>
    <col min="7430" max="7431" width="11.42578125" style="255" customWidth="1"/>
    <col min="7432" max="7432" width="12.42578125" style="255" customWidth="1"/>
    <col min="7433" max="7433" width="14.5703125" style="255" customWidth="1"/>
    <col min="7434" max="7434" width="67.42578125" style="255" customWidth="1"/>
    <col min="7435" max="7671" width="11.42578125" style="255" customWidth="1"/>
    <col min="7672" max="7672" width="18.7109375" style="255" customWidth="1"/>
    <col min="7673" max="7680" width="15.42578125" style="255"/>
    <col min="7681" max="7682" width="23" style="255" customWidth="1"/>
    <col min="7683" max="7685" width="9.28515625" style="255" customWidth="1"/>
    <col min="7686" max="7687" width="11.42578125" style="255" customWidth="1"/>
    <col min="7688" max="7688" width="12.42578125" style="255" customWidth="1"/>
    <col min="7689" max="7689" width="14.5703125" style="255" customWidth="1"/>
    <col min="7690" max="7690" width="67.42578125" style="255" customWidth="1"/>
    <col min="7691" max="7927" width="11.42578125" style="255" customWidth="1"/>
    <col min="7928" max="7928" width="18.7109375" style="255" customWidth="1"/>
    <col min="7929" max="7936" width="15.42578125" style="255"/>
    <col min="7937" max="7938" width="23" style="255" customWidth="1"/>
    <col min="7939" max="7941" width="9.28515625" style="255" customWidth="1"/>
    <col min="7942" max="7943" width="11.42578125" style="255" customWidth="1"/>
    <col min="7944" max="7944" width="12.42578125" style="255" customWidth="1"/>
    <col min="7945" max="7945" width="14.5703125" style="255" customWidth="1"/>
    <col min="7946" max="7946" width="67.42578125" style="255" customWidth="1"/>
    <col min="7947" max="8183" width="11.42578125" style="255" customWidth="1"/>
    <col min="8184" max="8184" width="18.7109375" style="255" customWidth="1"/>
    <col min="8185" max="8192" width="15.42578125" style="255"/>
    <col min="8193" max="8194" width="23" style="255" customWidth="1"/>
    <col min="8195" max="8197" width="9.28515625" style="255" customWidth="1"/>
    <col min="8198" max="8199" width="11.42578125" style="255" customWidth="1"/>
    <col min="8200" max="8200" width="12.42578125" style="255" customWidth="1"/>
    <col min="8201" max="8201" width="14.5703125" style="255" customWidth="1"/>
    <col min="8202" max="8202" width="67.42578125" style="255" customWidth="1"/>
    <col min="8203" max="8439" width="11.42578125" style="255" customWidth="1"/>
    <col min="8440" max="8440" width="18.7109375" style="255" customWidth="1"/>
    <col min="8441" max="8448" width="15.42578125" style="255"/>
    <col min="8449" max="8450" width="23" style="255" customWidth="1"/>
    <col min="8451" max="8453" width="9.28515625" style="255" customWidth="1"/>
    <col min="8454" max="8455" width="11.42578125" style="255" customWidth="1"/>
    <col min="8456" max="8456" width="12.42578125" style="255" customWidth="1"/>
    <col min="8457" max="8457" width="14.5703125" style="255" customWidth="1"/>
    <col min="8458" max="8458" width="67.42578125" style="255" customWidth="1"/>
    <col min="8459" max="8695" width="11.42578125" style="255" customWidth="1"/>
    <col min="8696" max="8696" width="18.7109375" style="255" customWidth="1"/>
    <col min="8697" max="8704" width="15.42578125" style="255"/>
    <col min="8705" max="8706" width="23" style="255" customWidth="1"/>
    <col min="8707" max="8709" width="9.28515625" style="255" customWidth="1"/>
    <col min="8710" max="8711" width="11.42578125" style="255" customWidth="1"/>
    <col min="8712" max="8712" width="12.42578125" style="255" customWidth="1"/>
    <col min="8713" max="8713" width="14.5703125" style="255" customWidth="1"/>
    <col min="8714" max="8714" width="67.42578125" style="255" customWidth="1"/>
    <col min="8715" max="8951" width="11.42578125" style="255" customWidth="1"/>
    <col min="8952" max="8952" width="18.7109375" style="255" customWidth="1"/>
    <col min="8953" max="8960" width="15.42578125" style="255"/>
    <col min="8961" max="8962" width="23" style="255" customWidth="1"/>
    <col min="8963" max="8965" width="9.28515625" style="255" customWidth="1"/>
    <col min="8966" max="8967" width="11.42578125" style="255" customWidth="1"/>
    <col min="8968" max="8968" width="12.42578125" style="255" customWidth="1"/>
    <col min="8969" max="8969" width="14.5703125" style="255" customWidth="1"/>
    <col min="8970" max="8970" width="67.42578125" style="255" customWidth="1"/>
    <col min="8971" max="9207" width="11.42578125" style="255" customWidth="1"/>
    <col min="9208" max="9208" width="18.7109375" style="255" customWidth="1"/>
    <col min="9209" max="9216" width="15.42578125" style="255"/>
    <col min="9217" max="9218" width="23" style="255" customWidth="1"/>
    <col min="9219" max="9221" width="9.28515625" style="255" customWidth="1"/>
    <col min="9222" max="9223" width="11.42578125" style="255" customWidth="1"/>
    <col min="9224" max="9224" width="12.42578125" style="255" customWidth="1"/>
    <col min="9225" max="9225" width="14.5703125" style="255" customWidth="1"/>
    <col min="9226" max="9226" width="67.42578125" style="255" customWidth="1"/>
    <col min="9227" max="9463" width="11.42578125" style="255" customWidth="1"/>
    <col min="9464" max="9464" width="18.7109375" style="255" customWidth="1"/>
    <col min="9465" max="9472" width="15.42578125" style="255"/>
    <col min="9473" max="9474" width="23" style="255" customWidth="1"/>
    <col min="9475" max="9477" width="9.28515625" style="255" customWidth="1"/>
    <col min="9478" max="9479" width="11.42578125" style="255" customWidth="1"/>
    <col min="9480" max="9480" width="12.42578125" style="255" customWidth="1"/>
    <col min="9481" max="9481" width="14.5703125" style="255" customWidth="1"/>
    <col min="9482" max="9482" width="67.42578125" style="255" customWidth="1"/>
    <col min="9483" max="9719" width="11.42578125" style="255" customWidth="1"/>
    <col min="9720" max="9720" width="18.7109375" style="255" customWidth="1"/>
    <col min="9721" max="9728" width="15.42578125" style="255"/>
    <col min="9729" max="9730" width="23" style="255" customWidth="1"/>
    <col min="9731" max="9733" width="9.28515625" style="255" customWidth="1"/>
    <col min="9734" max="9735" width="11.42578125" style="255" customWidth="1"/>
    <col min="9736" max="9736" width="12.42578125" style="255" customWidth="1"/>
    <col min="9737" max="9737" width="14.5703125" style="255" customWidth="1"/>
    <col min="9738" max="9738" width="67.42578125" style="255" customWidth="1"/>
    <col min="9739" max="9975" width="11.42578125" style="255" customWidth="1"/>
    <col min="9976" max="9976" width="18.7109375" style="255" customWidth="1"/>
    <col min="9977" max="9984" width="15.42578125" style="255"/>
    <col min="9985" max="9986" width="23" style="255" customWidth="1"/>
    <col min="9987" max="9989" width="9.28515625" style="255" customWidth="1"/>
    <col min="9990" max="9991" width="11.42578125" style="255" customWidth="1"/>
    <col min="9992" max="9992" width="12.42578125" style="255" customWidth="1"/>
    <col min="9993" max="9993" width="14.5703125" style="255" customWidth="1"/>
    <col min="9994" max="9994" width="67.42578125" style="255" customWidth="1"/>
    <col min="9995" max="10231" width="11.42578125" style="255" customWidth="1"/>
    <col min="10232" max="10232" width="18.7109375" style="255" customWidth="1"/>
    <col min="10233" max="10240" width="15.42578125" style="255"/>
    <col min="10241" max="10242" width="23" style="255" customWidth="1"/>
    <col min="10243" max="10245" width="9.28515625" style="255" customWidth="1"/>
    <col min="10246" max="10247" width="11.42578125" style="255" customWidth="1"/>
    <col min="10248" max="10248" width="12.42578125" style="255" customWidth="1"/>
    <col min="10249" max="10249" width="14.5703125" style="255" customWidth="1"/>
    <col min="10250" max="10250" width="67.42578125" style="255" customWidth="1"/>
    <col min="10251" max="10487" width="11.42578125" style="255" customWidth="1"/>
    <col min="10488" max="10488" width="18.7109375" style="255" customWidth="1"/>
    <col min="10489" max="10496" width="15.42578125" style="255"/>
    <col min="10497" max="10498" width="23" style="255" customWidth="1"/>
    <col min="10499" max="10501" width="9.28515625" style="255" customWidth="1"/>
    <col min="10502" max="10503" width="11.42578125" style="255" customWidth="1"/>
    <col min="10504" max="10504" width="12.42578125" style="255" customWidth="1"/>
    <col min="10505" max="10505" width="14.5703125" style="255" customWidth="1"/>
    <col min="10506" max="10506" width="67.42578125" style="255" customWidth="1"/>
    <col min="10507" max="10743" width="11.42578125" style="255" customWidth="1"/>
    <col min="10744" max="10744" width="18.7109375" style="255" customWidth="1"/>
    <col min="10745" max="10752" width="15.42578125" style="255"/>
    <col min="10753" max="10754" width="23" style="255" customWidth="1"/>
    <col min="10755" max="10757" width="9.28515625" style="255" customWidth="1"/>
    <col min="10758" max="10759" width="11.42578125" style="255" customWidth="1"/>
    <col min="10760" max="10760" width="12.42578125" style="255" customWidth="1"/>
    <col min="10761" max="10761" width="14.5703125" style="255" customWidth="1"/>
    <col min="10762" max="10762" width="67.42578125" style="255" customWidth="1"/>
    <col min="10763" max="10999" width="11.42578125" style="255" customWidth="1"/>
    <col min="11000" max="11000" width="18.7109375" style="255" customWidth="1"/>
    <col min="11001" max="11008" width="15.42578125" style="255"/>
    <col min="11009" max="11010" width="23" style="255" customWidth="1"/>
    <col min="11011" max="11013" width="9.28515625" style="255" customWidth="1"/>
    <col min="11014" max="11015" width="11.42578125" style="255" customWidth="1"/>
    <col min="11016" max="11016" width="12.42578125" style="255" customWidth="1"/>
    <col min="11017" max="11017" width="14.5703125" style="255" customWidth="1"/>
    <col min="11018" max="11018" width="67.42578125" style="255" customWidth="1"/>
    <col min="11019" max="11255" width="11.42578125" style="255" customWidth="1"/>
    <col min="11256" max="11256" width="18.7109375" style="255" customWidth="1"/>
    <col min="11257" max="11264" width="15.42578125" style="255"/>
    <col min="11265" max="11266" width="23" style="255" customWidth="1"/>
    <col min="11267" max="11269" width="9.28515625" style="255" customWidth="1"/>
    <col min="11270" max="11271" width="11.42578125" style="255" customWidth="1"/>
    <col min="11272" max="11272" width="12.42578125" style="255" customWidth="1"/>
    <col min="11273" max="11273" width="14.5703125" style="255" customWidth="1"/>
    <col min="11274" max="11274" width="67.42578125" style="255" customWidth="1"/>
    <col min="11275" max="11511" width="11.42578125" style="255" customWidth="1"/>
    <col min="11512" max="11512" width="18.7109375" style="255" customWidth="1"/>
    <col min="11513" max="11520" width="15.42578125" style="255"/>
    <col min="11521" max="11522" width="23" style="255" customWidth="1"/>
    <col min="11523" max="11525" width="9.28515625" style="255" customWidth="1"/>
    <col min="11526" max="11527" width="11.42578125" style="255" customWidth="1"/>
    <col min="11528" max="11528" width="12.42578125" style="255" customWidth="1"/>
    <col min="11529" max="11529" width="14.5703125" style="255" customWidth="1"/>
    <col min="11530" max="11530" width="67.42578125" style="255" customWidth="1"/>
    <col min="11531" max="11767" width="11.42578125" style="255" customWidth="1"/>
    <col min="11768" max="11768" width="18.7109375" style="255" customWidth="1"/>
    <col min="11769" max="11776" width="15.42578125" style="255"/>
    <col min="11777" max="11778" width="23" style="255" customWidth="1"/>
    <col min="11779" max="11781" width="9.28515625" style="255" customWidth="1"/>
    <col min="11782" max="11783" width="11.42578125" style="255" customWidth="1"/>
    <col min="11784" max="11784" width="12.42578125" style="255" customWidth="1"/>
    <col min="11785" max="11785" width="14.5703125" style="255" customWidth="1"/>
    <col min="11786" max="11786" width="67.42578125" style="255" customWidth="1"/>
    <col min="11787" max="12023" width="11.42578125" style="255" customWidth="1"/>
    <col min="12024" max="12024" width="18.7109375" style="255" customWidth="1"/>
    <col min="12025" max="12032" width="15.42578125" style="255"/>
    <col min="12033" max="12034" width="23" style="255" customWidth="1"/>
    <col min="12035" max="12037" width="9.28515625" style="255" customWidth="1"/>
    <col min="12038" max="12039" width="11.42578125" style="255" customWidth="1"/>
    <col min="12040" max="12040" width="12.42578125" style="255" customWidth="1"/>
    <col min="12041" max="12041" width="14.5703125" style="255" customWidth="1"/>
    <col min="12042" max="12042" width="67.42578125" style="255" customWidth="1"/>
    <col min="12043" max="12279" width="11.42578125" style="255" customWidth="1"/>
    <col min="12280" max="12280" width="18.7109375" style="255" customWidth="1"/>
    <col min="12281" max="12288" width="15.42578125" style="255"/>
    <col min="12289" max="12290" width="23" style="255" customWidth="1"/>
    <col min="12291" max="12293" width="9.28515625" style="255" customWidth="1"/>
    <col min="12294" max="12295" width="11.42578125" style="255" customWidth="1"/>
    <col min="12296" max="12296" width="12.42578125" style="255" customWidth="1"/>
    <col min="12297" max="12297" width="14.5703125" style="255" customWidth="1"/>
    <col min="12298" max="12298" width="67.42578125" style="255" customWidth="1"/>
    <col min="12299" max="12535" width="11.42578125" style="255" customWidth="1"/>
    <col min="12536" max="12536" width="18.7109375" style="255" customWidth="1"/>
    <col min="12537" max="12544" width="15.42578125" style="255"/>
    <col min="12545" max="12546" width="23" style="255" customWidth="1"/>
    <col min="12547" max="12549" width="9.28515625" style="255" customWidth="1"/>
    <col min="12550" max="12551" width="11.42578125" style="255" customWidth="1"/>
    <col min="12552" max="12552" width="12.42578125" style="255" customWidth="1"/>
    <col min="12553" max="12553" width="14.5703125" style="255" customWidth="1"/>
    <col min="12554" max="12554" width="67.42578125" style="255" customWidth="1"/>
    <col min="12555" max="12791" width="11.42578125" style="255" customWidth="1"/>
    <col min="12792" max="12792" width="18.7109375" style="255" customWidth="1"/>
    <col min="12793" max="12800" width="15.42578125" style="255"/>
    <col min="12801" max="12802" width="23" style="255" customWidth="1"/>
    <col min="12803" max="12805" width="9.28515625" style="255" customWidth="1"/>
    <col min="12806" max="12807" width="11.42578125" style="255" customWidth="1"/>
    <col min="12808" max="12808" width="12.42578125" style="255" customWidth="1"/>
    <col min="12809" max="12809" width="14.5703125" style="255" customWidth="1"/>
    <col min="12810" max="12810" width="67.42578125" style="255" customWidth="1"/>
    <col min="12811" max="13047" width="11.42578125" style="255" customWidth="1"/>
    <col min="13048" max="13048" width="18.7109375" style="255" customWidth="1"/>
    <col min="13049" max="13056" width="15.42578125" style="255"/>
    <col min="13057" max="13058" width="23" style="255" customWidth="1"/>
    <col min="13059" max="13061" width="9.28515625" style="255" customWidth="1"/>
    <col min="13062" max="13063" width="11.42578125" style="255" customWidth="1"/>
    <col min="13064" max="13064" width="12.42578125" style="255" customWidth="1"/>
    <col min="13065" max="13065" width="14.5703125" style="255" customWidth="1"/>
    <col min="13066" max="13066" width="67.42578125" style="255" customWidth="1"/>
    <col min="13067" max="13303" width="11.42578125" style="255" customWidth="1"/>
    <col min="13304" max="13304" width="18.7109375" style="255" customWidth="1"/>
    <col min="13305" max="13312" width="15.42578125" style="255"/>
    <col min="13313" max="13314" width="23" style="255" customWidth="1"/>
    <col min="13315" max="13317" width="9.28515625" style="255" customWidth="1"/>
    <col min="13318" max="13319" width="11.42578125" style="255" customWidth="1"/>
    <col min="13320" max="13320" width="12.42578125" style="255" customWidth="1"/>
    <col min="13321" max="13321" width="14.5703125" style="255" customWidth="1"/>
    <col min="13322" max="13322" width="67.42578125" style="255" customWidth="1"/>
    <col min="13323" max="13559" width="11.42578125" style="255" customWidth="1"/>
    <col min="13560" max="13560" width="18.7109375" style="255" customWidth="1"/>
    <col min="13561" max="13568" width="15.42578125" style="255"/>
    <col min="13569" max="13570" width="23" style="255" customWidth="1"/>
    <col min="13571" max="13573" width="9.28515625" style="255" customWidth="1"/>
    <col min="13574" max="13575" width="11.42578125" style="255" customWidth="1"/>
    <col min="13576" max="13576" width="12.42578125" style="255" customWidth="1"/>
    <col min="13577" max="13577" width="14.5703125" style="255" customWidth="1"/>
    <col min="13578" max="13578" width="67.42578125" style="255" customWidth="1"/>
    <col min="13579" max="13815" width="11.42578125" style="255" customWidth="1"/>
    <col min="13816" max="13816" width="18.7109375" style="255" customWidth="1"/>
    <col min="13817" max="13824" width="15.42578125" style="255"/>
    <col min="13825" max="13826" width="23" style="255" customWidth="1"/>
    <col min="13827" max="13829" width="9.28515625" style="255" customWidth="1"/>
    <col min="13830" max="13831" width="11.42578125" style="255" customWidth="1"/>
    <col min="13832" max="13832" width="12.42578125" style="255" customWidth="1"/>
    <col min="13833" max="13833" width="14.5703125" style="255" customWidth="1"/>
    <col min="13834" max="13834" width="67.42578125" style="255" customWidth="1"/>
    <col min="13835" max="14071" width="11.42578125" style="255" customWidth="1"/>
    <col min="14072" max="14072" width="18.7109375" style="255" customWidth="1"/>
    <col min="14073" max="14080" width="15.42578125" style="255"/>
    <col min="14081" max="14082" width="23" style="255" customWidth="1"/>
    <col min="14083" max="14085" width="9.28515625" style="255" customWidth="1"/>
    <col min="14086" max="14087" width="11.42578125" style="255" customWidth="1"/>
    <col min="14088" max="14088" width="12.42578125" style="255" customWidth="1"/>
    <col min="14089" max="14089" width="14.5703125" style="255" customWidth="1"/>
    <col min="14090" max="14090" width="67.42578125" style="255" customWidth="1"/>
    <col min="14091" max="14327" width="11.42578125" style="255" customWidth="1"/>
    <col min="14328" max="14328" width="18.7109375" style="255" customWidth="1"/>
    <col min="14329" max="14336" width="15.42578125" style="255"/>
    <col min="14337" max="14338" width="23" style="255" customWidth="1"/>
    <col min="14339" max="14341" width="9.28515625" style="255" customWidth="1"/>
    <col min="14342" max="14343" width="11.42578125" style="255" customWidth="1"/>
    <col min="14344" max="14344" width="12.42578125" style="255" customWidth="1"/>
    <col min="14345" max="14345" width="14.5703125" style="255" customWidth="1"/>
    <col min="14346" max="14346" width="67.42578125" style="255" customWidth="1"/>
    <col min="14347" max="14583" width="11.42578125" style="255" customWidth="1"/>
    <col min="14584" max="14584" width="18.7109375" style="255" customWidth="1"/>
    <col min="14585" max="14592" width="15.42578125" style="255"/>
    <col min="14593" max="14594" width="23" style="255" customWidth="1"/>
    <col min="14595" max="14597" width="9.28515625" style="255" customWidth="1"/>
    <col min="14598" max="14599" width="11.42578125" style="255" customWidth="1"/>
    <col min="14600" max="14600" width="12.42578125" style="255" customWidth="1"/>
    <col min="14601" max="14601" width="14.5703125" style="255" customWidth="1"/>
    <col min="14602" max="14602" width="67.42578125" style="255" customWidth="1"/>
    <col min="14603" max="14839" width="11.42578125" style="255" customWidth="1"/>
    <col min="14840" max="14840" width="18.7109375" style="255" customWidth="1"/>
    <col min="14841" max="14848" width="15.42578125" style="255"/>
    <col min="14849" max="14850" width="23" style="255" customWidth="1"/>
    <col min="14851" max="14853" width="9.28515625" style="255" customWidth="1"/>
    <col min="14854" max="14855" width="11.42578125" style="255" customWidth="1"/>
    <col min="14856" max="14856" width="12.42578125" style="255" customWidth="1"/>
    <col min="14857" max="14857" width="14.5703125" style="255" customWidth="1"/>
    <col min="14858" max="14858" width="67.42578125" style="255" customWidth="1"/>
    <col min="14859" max="15095" width="11.42578125" style="255" customWidth="1"/>
    <col min="15096" max="15096" width="18.7109375" style="255" customWidth="1"/>
    <col min="15097" max="15104" width="15.42578125" style="255"/>
    <col min="15105" max="15106" width="23" style="255" customWidth="1"/>
    <col min="15107" max="15109" width="9.28515625" style="255" customWidth="1"/>
    <col min="15110" max="15111" width="11.42578125" style="255" customWidth="1"/>
    <col min="15112" max="15112" width="12.42578125" style="255" customWidth="1"/>
    <col min="15113" max="15113" width="14.5703125" style="255" customWidth="1"/>
    <col min="15114" max="15114" width="67.42578125" style="255" customWidth="1"/>
    <col min="15115" max="15351" width="11.42578125" style="255" customWidth="1"/>
    <col min="15352" max="15352" width="18.7109375" style="255" customWidth="1"/>
    <col min="15353" max="15360" width="15.42578125" style="255"/>
    <col min="15361" max="15362" width="23" style="255" customWidth="1"/>
    <col min="15363" max="15365" width="9.28515625" style="255" customWidth="1"/>
    <col min="15366" max="15367" width="11.42578125" style="255" customWidth="1"/>
    <col min="15368" max="15368" width="12.42578125" style="255" customWidth="1"/>
    <col min="15369" max="15369" width="14.5703125" style="255" customWidth="1"/>
    <col min="15370" max="15370" width="67.42578125" style="255" customWidth="1"/>
    <col min="15371" max="15607" width="11.42578125" style="255" customWidth="1"/>
    <col min="15608" max="15608" width="18.7109375" style="255" customWidth="1"/>
    <col min="15609" max="15616" width="15.42578125" style="255"/>
    <col min="15617" max="15618" width="23" style="255" customWidth="1"/>
    <col min="15619" max="15621" width="9.28515625" style="255" customWidth="1"/>
    <col min="15622" max="15623" width="11.42578125" style="255" customWidth="1"/>
    <col min="15624" max="15624" width="12.42578125" style="255" customWidth="1"/>
    <col min="15625" max="15625" width="14.5703125" style="255" customWidth="1"/>
    <col min="15626" max="15626" width="67.42578125" style="255" customWidth="1"/>
    <col min="15627" max="15863" width="11.42578125" style="255" customWidth="1"/>
    <col min="15864" max="15864" width="18.7109375" style="255" customWidth="1"/>
    <col min="15865" max="15872" width="15.42578125" style="255"/>
    <col min="15873" max="15874" width="23" style="255" customWidth="1"/>
    <col min="15875" max="15877" width="9.28515625" style="255" customWidth="1"/>
    <col min="15878" max="15879" width="11.42578125" style="255" customWidth="1"/>
    <col min="15880" max="15880" width="12.42578125" style="255" customWidth="1"/>
    <col min="15881" max="15881" width="14.5703125" style="255" customWidth="1"/>
    <col min="15882" max="15882" width="67.42578125" style="255" customWidth="1"/>
    <col min="15883" max="16119" width="11.42578125" style="255" customWidth="1"/>
    <col min="16120" max="16120" width="18.7109375" style="255" customWidth="1"/>
    <col min="16121" max="16128" width="15.42578125" style="255"/>
    <col min="16129" max="16130" width="23" style="255" customWidth="1"/>
    <col min="16131" max="16133" width="9.28515625" style="255" customWidth="1"/>
    <col min="16134" max="16135" width="11.42578125" style="255" customWidth="1"/>
    <col min="16136" max="16136" width="12.42578125" style="255" customWidth="1"/>
    <col min="16137" max="16137" width="14.5703125" style="255" customWidth="1"/>
    <col min="16138" max="16138" width="67.42578125" style="255" customWidth="1"/>
    <col min="16139" max="16375" width="11.42578125" style="255" customWidth="1"/>
    <col min="16376" max="16376" width="18.7109375" style="255" customWidth="1"/>
    <col min="16377" max="16384" width="15.42578125" style="255"/>
  </cols>
  <sheetData>
    <row r="1" spans="1:13" ht="24.95" customHeight="1" x14ac:dyDescent="0.25">
      <c r="C1" s="490"/>
    </row>
    <row r="2" spans="1:13" ht="24.95" customHeight="1" x14ac:dyDescent="0.25">
      <c r="A2" s="626" t="s">
        <v>4</v>
      </c>
      <c r="B2" s="626"/>
      <c r="C2" s="626"/>
      <c r="D2" s="626"/>
      <c r="E2" s="626"/>
      <c r="F2" s="626"/>
      <c r="G2" s="626"/>
      <c r="H2" s="626"/>
      <c r="I2" s="626"/>
      <c r="J2" s="626"/>
    </row>
    <row r="3" spans="1:13" ht="26.25" customHeight="1" x14ac:dyDescent="0.25">
      <c r="A3" s="627" t="s">
        <v>152</v>
      </c>
      <c r="B3" s="628"/>
      <c r="C3" s="628"/>
      <c r="D3" s="628"/>
      <c r="E3" s="628"/>
      <c r="F3" s="628"/>
      <c r="G3" s="628"/>
      <c r="H3" s="628"/>
      <c r="I3" s="628"/>
      <c r="J3" s="628"/>
    </row>
    <row r="4" spans="1:13" ht="15.75" thickBot="1" x14ac:dyDescent="0.3">
      <c r="A4" s="258"/>
      <c r="B4" s="259"/>
      <c r="C4" s="259"/>
      <c r="D4" s="259"/>
      <c r="E4" s="259"/>
      <c r="F4" s="259"/>
      <c r="G4" s="259"/>
      <c r="H4" s="259"/>
      <c r="I4" s="260"/>
      <c r="J4" s="261"/>
    </row>
    <row r="5" spans="1:13" x14ac:dyDescent="0.25">
      <c r="A5" s="629" t="s">
        <v>6</v>
      </c>
      <c r="B5" s="630"/>
      <c r="C5" s="630"/>
      <c r="D5" s="630"/>
      <c r="E5" s="630"/>
      <c r="F5" s="630"/>
      <c r="G5" s="630"/>
      <c r="H5" s="631"/>
      <c r="I5" s="262" t="s">
        <v>7</v>
      </c>
      <c r="J5" s="263"/>
    </row>
    <row r="6" spans="1:13" x14ac:dyDescent="0.25">
      <c r="A6" s="632" t="s">
        <v>8</v>
      </c>
      <c r="B6" s="633"/>
      <c r="C6" s="633"/>
      <c r="D6" s="633"/>
      <c r="E6" s="633"/>
      <c r="F6" s="633"/>
      <c r="G6" s="633"/>
      <c r="H6" s="633"/>
      <c r="I6" s="264" t="s">
        <v>77</v>
      </c>
      <c r="J6" s="475"/>
    </row>
    <row r="7" spans="1:13" x14ac:dyDescent="0.25">
      <c r="A7" s="624" t="s">
        <v>10</v>
      </c>
      <c r="B7" s="625"/>
      <c r="C7" s="625"/>
      <c r="D7" s="625"/>
      <c r="E7" s="625"/>
      <c r="F7" s="625"/>
      <c r="G7" s="625"/>
      <c r="H7" s="625"/>
      <c r="I7" s="265"/>
      <c r="J7" s="266"/>
    </row>
    <row r="8" spans="1:13" x14ac:dyDescent="0.25">
      <c r="A8" s="604" t="s">
        <v>153</v>
      </c>
      <c r="B8" s="605"/>
      <c r="C8" s="605"/>
      <c r="D8" s="605"/>
      <c r="E8" s="605"/>
      <c r="F8" s="605"/>
      <c r="G8" s="605"/>
      <c r="H8" s="605"/>
      <c r="I8" s="265"/>
      <c r="J8" s="266"/>
    </row>
    <row r="9" spans="1:13" x14ac:dyDescent="0.25">
      <c r="A9" s="267" t="s">
        <v>12</v>
      </c>
      <c r="B9" s="474">
        <f>I23</f>
        <v>485088345</v>
      </c>
      <c r="C9" s="268"/>
      <c r="D9" s="269"/>
      <c r="E9" s="269"/>
      <c r="F9" s="269"/>
      <c r="G9" s="269"/>
      <c r="H9" s="270"/>
      <c r="I9" s="271"/>
      <c r="J9" s="272"/>
    </row>
    <row r="10" spans="1:13" ht="22.5" customHeight="1" x14ac:dyDescent="0.25">
      <c r="A10" s="273" t="s">
        <v>13</v>
      </c>
      <c r="B10" s="274"/>
      <c r="C10" s="275"/>
      <c r="D10" s="269"/>
      <c r="E10" s="269"/>
      <c r="F10" s="268"/>
      <c r="G10" s="276"/>
      <c r="H10" s="606" t="s">
        <v>14</v>
      </c>
      <c r="I10" s="607"/>
      <c r="J10" s="608"/>
    </row>
    <row r="11" spans="1:13" ht="25.5" customHeight="1" x14ac:dyDescent="0.25">
      <c r="A11" s="273" t="s">
        <v>15</v>
      </c>
      <c r="B11" s="274"/>
      <c r="C11" s="275"/>
      <c r="D11" s="269"/>
      <c r="E11" s="269"/>
      <c r="F11" s="269"/>
      <c r="G11" s="276"/>
      <c r="H11" s="277" t="s">
        <v>16</v>
      </c>
      <c r="I11" s="609" t="s">
        <v>17</v>
      </c>
      <c r="J11" s="610"/>
    </row>
    <row r="12" spans="1:13" ht="22.5" customHeight="1" thickBot="1" x14ac:dyDescent="0.3">
      <c r="A12" s="278" t="s">
        <v>18</v>
      </c>
      <c r="B12" s="279"/>
      <c r="C12" s="280"/>
      <c r="D12" s="269"/>
      <c r="E12" s="269"/>
      <c r="F12" s="269"/>
      <c r="G12" s="276"/>
      <c r="H12" s="276" t="s">
        <v>19</v>
      </c>
      <c r="I12" s="611" t="s">
        <v>20</v>
      </c>
      <c r="J12" s="612"/>
    </row>
    <row r="13" spans="1:13" s="281" customFormat="1" ht="33" customHeight="1" x14ac:dyDescent="0.25">
      <c r="A13" s="613" t="s">
        <v>21</v>
      </c>
      <c r="B13" s="615" t="s">
        <v>22</v>
      </c>
      <c r="C13" s="615" t="s">
        <v>23</v>
      </c>
      <c r="D13" s="615" t="s">
        <v>24</v>
      </c>
      <c r="E13" s="615" t="s">
        <v>25</v>
      </c>
      <c r="F13" s="617" t="s">
        <v>26</v>
      </c>
      <c r="G13" s="617"/>
      <c r="H13" s="618" t="s">
        <v>27</v>
      </c>
      <c r="I13" s="620" t="s">
        <v>28</v>
      </c>
      <c r="J13" s="622" t="s">
        <v>137</v>
      </c>
      <c r="K13" s="436" t="s">
        <v>78</v>
      </c>
      <c r="L13" s="437" t="s">
        <v>79</v>
      </c>
    </row>
    <row r="14" spans="1:13" s="281" customFormat="1" ht="33" thickBot="1" x14ac:dyDescent="0.3">
      <c r="A14" s="614"/>
      <c r="B14" s="616"/>
      <c r="C14" s="616"/>
      <c r="D14" s="616"/>
      <c r="E14" s="616"/>
      <c r="F14" s="491" t="s">
        <v>30</v>
      </c>
      <c r="G14" s="462" t="s">
        <v>154</v>
      </c>
      <c r="H14" s="619"/>
      <c r="I14" s="621"/>
      <c r="J14" s="623"/>
      <c r="K14" s="436" t="s">
        <v>80</v>
      </c>
      <c r="L14" s="437" t="s">
        <v>80</v>
      </c>
    </row>
    <row r="15" spans="1:13" x14ac:dyDescent="0.25">
      <c r="A15" s="282">
        <v>1</v>
      </c>
      <c r="B15" s="283">
        <v>2</v>
      </c>
      <c r="C15" s="283">
        <v>3</v>
      </c>
      <c r="D15" s="284">
        <v>4</v>
      </c>
      <c r="E15" s="284">
        <v>5</v>
      </c>
      <c r="F15" s="599">
        <v>6</v>
      </c>
      <c r="G15" s="600"/>
      <c r="H15" s="285">
        <v>7</v>
      </c>
      <c r="I15" s="286">
        <v>8</v>
      </c>
      <c r="J15" s="287">
        <v>9</v>
      </c>
      <c r="K15" s="490">
        <v>5</v>
      </c>
      <c r="L15" s="490">
        <v>15</v>
      </c>
    </row>
    <row r="16" spans="1:13" ht="71.25" customHeight="1" x14ac:dyDescent="0.25">
      <c r="A16" s="288" t="s">
        <v>155</v>
      </c>
      <c r="B16" s="288" t="s">
        <v>156</v>
      </c>
      <c r="C16" s="289">
        <v>1</v>
      </c>
      <c r="D16" s="290">
        <v>10</v>
      </c>
      <c r="E16" s="291">
        <v>15</v>
      </c>
      <c r="F16" s="292" t="s">
        <v>157</v>
      </c>
      <c r="G16" s="292">
        <v>44540</v>
      </c>
      <c r="H16" s="504">
        <v>3849000</v>
      </c>
      <c r="I16" s="293">
        <f>(((H16/30)*E16)+(H16*D16))*C16</f>
        <v>40414500</v>
      </c>
      <c r="J16" s="448" t="s">
        <v>158</v>
      </c>
      <c r="K16" s="438">
        <f>(H16/30)*K15</f>
        <v>641500</v>
      </c>
      <c r="L16" s="438">
        <f>(I16/30)*L15</f>
        <v>20207250</v>
      </c>
      <c r="M16" s="433"/>
    </row>
    <row r="17" spans="1:12" ht="127.5" x14ac:dyDescent="0.25">
      <c r="A17" s="288" t="s">
        <v>159</v>
      </c>
      <c r="B17" s="288" t="s">
        <v>156</v>
      </c>
      <c r="C17" s="289">
        <v>2</v>
      </c>
      <c r="D17" s="290">
        <v>10</v>
      </c>
      <c r="E17" s="291">
        <v>15</v>
      </c>
      <c r="F17" s="292" t="s">
        <v>157</v>
      </c>
      <c r="G17" s="292">
        <v>44540</v>
      </c>
      <c r="H17" s="504">
        <v>3849990</v>
      </c>
      <c r="I17" s="293">
        <f t="shared" ref="I17:I22" si="0">(C17*D17*H17)+(H17/30*E17*C17)</f>
        <v>80849790</v>
      </c>
      <c r="J17" s="448" t="s">
        <v>160</v>
      </c>
      <c r="K17" s="257"/>
      <c r="L17" s="257"/>
    </row>
    <row r="18" spans="1:12" ht="72" customHeight="1" x14ac:dyDescent="0.25">
      <c r="A18" s="288" t="s">
        <v>161</v>
      </c>
      <c r="B18" s="288" t="s">
        <v>156</v>
      </c>
      <c r="C18" s="289">
        <v>1</v>
      </c>
      <c r="D18" s="290">
        <v>10</v>
      </c>
      <c r="E18" s="291">
        <v>15</v>
      </c>
      <c r="F18" s="292" t="s">
        <v>157</v>
      </c>
      <c r="G18" s="292">
        <v>44540</v>
      </c>
      <c r="H18" s="504">
        <v>3849990</v>
      </c>
      <c r="I18" s="293">
        <f t="shared" si="0"/>
        <v>40424895</v>
      </c>
      <c r="J18" s="501" t="s">
        <v>162</v>
      </c>
      <c r="K18" s="257"/>
      <c r="L18" s="257"/>
    </row>
    <row r="19" spans="1:12" ht="67.5" x14ac:dyDescent="0.25">
      <c r="A19" s="288" t="s">
        <v>163</v>
      </c>
      <c r="B19" s="288" t="s">
        <v>156</v>
      </c>
      <c r="C19" s="289">
        <v>3</v>
      </c>
      <c r="D19" s="290">
        <v>10</v>
      </c>
      <c r="E19" s="291">
        <v>15</v>
      </c>
      <c r="F19" s="292" t="s">
        <v>157</v>
      </c>
      <c r="G19" s="292">
        <v>44540</v>
      </c>
      <c r="H19" s="504">
        <v>3849990</v>
      </c>
      <c r="I19" s="293">
        <f t="shared" si="0"/>
        <v>121274685</v>
      </c>
      <c r="J19" s="502" t="s">
        <v>164</v>
      </c>
      <c r="K19" s="257"/>
      <c r="L19" s="257"/>
    </row>
    <row r="20" spans="1:12" ht="74.25" customHeight="1" x14ac:dyDescent="0.25">
      <c r="A20" s="288" t="s">
        <v>165</v>
      </c>
      <c r="B20" s="288" t="s">
        <v>156</v>
      </c>
      <c r="C20" s="289">
        <v>1</v>
      </c>
      <c r="D20" s="290">
        <v>10</v>
      </c>
      <c r="E20" s="291">
        <v>15</v>
      </c>
      <c r="F20" s="292" t="s">
        <v>157</v>
      </c>
      <c r="G20" s="292">
        <v>44540</v>
      </c>
      <c r="H20" s="504">
        <v>3849990</v>
      </c>
      <c r="I20" s="293">
        <f t="shared" si="0"/>
        <v>40424895</v>
      </c>
      <c r="J20" s="503" t="s">
        <v>166</v>
      </c>
      <c r="K20" s="257"/>
      <c r="L20" s="257"/>
    </row>
    <row r="21" spans="1:12" ht="214.5" customHeight="1" x14ac:dyDescent="0.25">
      <c r="A21" s="294" t="s">
        <v>167</v>
      </c>
      <c r="B21" s="288" t="s">
        <v>156</v>
      </c>
      <c r="C21" s="289">
        <v>2</v>
      </c>
      <c r="D21" s="290">
        <v>10</v>
      </c>
      <c r="E21" s="291">
        <v>15</v>
      </c>
      <c r="F21" s="292" t="s">
        <v>157</v>
      </c>
      <c r="G21" s="292">
        <v>44540</v>
      </c>
      <c r="H21" s="504">
        <v>3849990</v>
      </c>
      <c r="I21" s="293">
        <f t="shared" si="0"/>
        <v>80849790</v>
      </c>
      <c r="J21" s="501" t="s">
        <v>168</v>
      </c>
      <c r="K21" s="257"/>
      <c r="L21" s="295" t="s">
        <v>169</v>
      </c>
    </row>
    <row r="22" spans="1:12" ht="115.5" customHeight="1" x14ac:dyDescent="0.25">
      <c r="A22" s="294" t="s">
        <v>170</v>
      </c>
      <c r="B22" s="288" t="s">
        <v>156</v>
      </c>
      <c r="C22" s="296">
        <v>2</v>
      </c>
      <c r="D22" s="290">
        <v>10</v>
      </c>
      <c r="E22" s="291">
        <v>15</v>
      </c>
      <c r="F22" s="292" t="s">
        <v>157</v>
      </c>
      <c r="G22" s="292">
        <v>44540</v>
      </c>
      <c r="H22" s="504">
        <v>3849990</v>
      </c>
      <c r="I22" s="293">
        <f t="shared" si="0"/>
        <v>80849790</v>
      </c>
      <c r="J22" s="501" t="s">
        <v>171</v>
      </c>
      <c r="K22" s="257"/>
      <c r="L22" s="257"/>
    </row>
    <row r="23" spans="1:12" ht="15.75" thickBot="1" x14ac:dyDescent="0.3">
      <c r="A23" s="297"/>
      <c r="B23" s="298" t="s">
        <v>3</v>
      </c>
      <c r="C23" s="298">
        <f>SUM(C16:C22)</f>
        <v>12</v>
      </c>
      <c r="D23" s="299"/>
      <c r="E23" s="300"/>
      <c r="F23" s="299"/>
      <c r="G23" s="299"/>
      <c r="H23" s="299"/>
      <c r="I23" s="301">
        <f>SUM(I16:I22)</f>
        <v>485088345</v>
      </c>
      <c r="J23" s="302"/>
    </row>
    <row r="24" spans="1:12" x14ac:dyDescent="0.25">
      <c r="C24" s="490"/>
      <c r="I24" s="303"/>
    </row>
    <row r="25" spans="1:12" x14ac:dyDescent="0.25">
      <c r="C25" s="490"/>
      <c r="I25" s="303"/>
    </row>
    <row r="27" spans="1:12" x14ac:dyDescent="0.25">
      <c r="C27" s="490"/>
      <c r="E27" s="601"/>
      <c r="F27" s="601"/>
      <c r="G27" s="601"/>
      <c r="I27" s="455"/>
      <c r="J27" s="456"/>
    </row>
    <row r="28" spans="1:12" x14ac:dyDescent="0.25">
      <c r="A28" s="602" t="s">
        <v>172</v>
      </c>
      <c r="B28" s="602"/>
      <c r="C28" s="255"/>
      <c r="E28" s="602" t="s">
        <v>173</v>
      </c>
      <c r="F28" s="602"/>
      <c r="G28" s="602"/>
      <c r="J28" s="489" t="s">
        <v>70</v>
      </c>
    </row>
    <row r="29" spans="1:12" x14ac:dyDescent="0.25">
      <c r="A29" s="603" t="s">
        <v>97</v>
      </c>
      <c r="B29" s="603"/>
      <c r="C29" s="255"/>
      <c r="E29" s="603" t="s">
        <v>174</v>
      </c>
      <c r="F29" s="603"/>
      <c r="G29" s="603"/>
      <c r="J29" s="489" t="s">
        <v>73</v>
      </c>
    </row>
    <row r="30" spans="1:12" ht="26.25" customHeight="1" x14ac:dyDescent="0.25">
      <c r="A30" s="597" t="s">
        <v>175</v>
      </c>
      <c r="B30" s="597"/>
      <c r="C30" s="257"/>
      <c r="D30" s="257"/>
      <c r="E30" s="598" t="s">
        <v>176</v>
      </c>
      <c r="F30" s="598"/>
      <c r="G30" s="598"/>
      <c r="H30" s="304"/>
      <c r="I30" s="257"/>
      <c r="J30" s="489" t="s">
        <v>76</v>
      </c>
    </row>
    <row r="35" spans="8:8" x14ac:dyDescent="0.25">
      <c r="H35" s="305"/>
    </row>
  </sheetData>
  <mergeCells count="26">
    <mergeCell ref="A7:H7"/>
    <mergeCell ref="A2:J2"/>
    <mergeCell ref="A3:J3"/>
    <mergeCell ref="A5:H5"/>
    <mergeCell ref="A6:H6"/>
    <mergeCell ref="A8:H8"/>
    <mergeCell ref="H10:J10"/>
    <mergeCell ref="I11:J11"/>
    <mergeCell ref="I12:J12"/>
    <mergeCell ref="A13:A14"/>
    <mergeCell ref="B13:B14"/>
    <mergeCell ref="C13:C14"/>
    <mergeCell ref="D13:D14"/>
    <mergeCell ref="E13:E14"/>
    <mergeCell ref="F13:G13"/>
    <mergeCell ref="H13:H14"/>
    <mergeCell ref="I13:I14"/>
    <mergeCell ref="J13:J14"/>
    <mergeCell ref="A30:B30"/>
    <mergeCell ref="E30:G30"/>
    <mergeCell ref="F15:G15"/>
    <mergeCell ref="E27:G27"/>
    <mergeCell ref="A28:B28"/>
    <mergeCell ref="E28:G28"/>
    <mergeCell ref="A29:B29"/>
    <mergeCell ref="E29:G29"/>
  </mergeCells>
  <printOptions horizontalCentered="1"/>
  <pageMargins left="0.31496062992125984" right="0.31496062992125984" top="0.35433070866141736" bottom="0.35433070866141736" header="0.31496062992125984" footer="0.31496062992125984"/>
  <pageSetup scale="4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76EFD-D20F-4C99-87B0-4F48CA6C53A6}">
  <sheetPr>
    <tabColor rgb="FF00B0F0"/>
    <pageSetUpPr fitToPage="1"/>
  </sheetPr>
  <dimension ref="A1:L30"/>
  <sheetViews>
    <sheetView showGridLines="0" zoomScale="80" zoomScaleNormal="80" workbookViewId="0"/>
  </sheetViews>
  <sheetFormatPr baseColWidth="10" defaultColWidth="15.42578125" defaultRowHeight="15" x14ac:dyDescent="0.25"/>
  <cols>
    <col min="1" max="1" width="29.7109375" style="306" customWidth="1"/>
    <col min="2" max="2" width="22.7109375" style="306" customWidth="1"/>
    <col min="3" max="3" width="9.28515625" style="307" customWidth="1"/>
    <col min="4" max="5" width="9.28515625" style="306" customWidth="1"/>
    <col min="6" max="7" width="10.7109375" style="306" customWidth="1"/>
    <col min="8" max="8" width="11.7109375" style="306" customWidth="1"/>
    <col min="9" max="9" width="13.7109375" style="306" customWidth="1"/>
    <col min="10" max="10" width="120.7109375" style="308" customWidth="1"/>
    <col min="11" max="11" width="15.140625" style="306" customWidth="1"/>
    <col min="12" max="12" width="15.7109375" style="306" customWidth="1"/>
    <col min="13" max="246" width="11.42578125" style="306" customWidth="1"/>
    <col min="247" max="247" width="18.7109375" style="306" customWidth="1"/>
    <col min="248" max="256" width="15.42578125" style="306"/>
    <col min="257" max="257" width="18" style="306" customWidth="1"/>
    <col min="258" max="258" width="17.42578125" style="306" customWidth="1"/>
    <col min="259" max="259" width="11.7109375" style="306" customWidth="1"/>
    <col min="260" max="260" width="9.42578125" style="306" customWidth="1"/>
    <col min="261" max="261" width="9.7109375" style="306" customWidth="1"/>
    <col min="262" max="262" width="8.7109375" style="306" bestFit="1" customWidth="1"/>
    <col min="263" max="263" width="11.28515625" style="306" bestFit="1" customWidth="1"/>
    <col min="264" max="264" width="15" style="306" customWidth="1"/>
    <col min="265" max="265" width="12.140625" style="306" customWidth="1"/>
    <col min="266" max="266" width="54" style="306" customWidth="1"/>
    <col min="267" max="502" width="11.42578125" style="306" customWidth="1"/>
    <col min="503" max="503" width="18.7109375" style="306" customWidth="1"/>
    <col min="504" max="512" width="15.42578125" style="306"/>
    <col min="513" max="513" width="18" style="306" customWidth="1"/>
    <col min="514" max="514" width="17.42578125" style="306" customWidth="1"/>
    <col min="515" max="515" width="11.7109375" style="306" customWidth="1"/>
    <col min="516" max="516" width="9.42578125" style="306" customWidth="1"/>
    <col min="517" max="517" width="9.7109375" style="306" customWidth="1"/>
    <col min="518" max="518" width="8.7109375" style="306" bestFit="1" customWidth="1"/>
    <col min="519" max="519" width="11.28515625" style="306" bestFit="1" customWidth="1"/>
    <col min="520" max="520" width="15" style="306" customWidth="1"/>
    <col min="521" max="521" width="12.140625" style="306" customWidth="1"/>
    <col min="522" max="522" width="54" style="306" customWidth="1"/>
    <col min="523" max="758" width="11.42578125" style="306" customWidth="1"/>
    <col min="759" max="759" width="18.7109375" style="306" customWidth="1"/>
    <col min="760" max="768" width="15.42578125" style="306"/>
    <col min="769" max="769" width="18" style="306" customWidth="1"/>
    <col min="770" max="770" width="17.42578125" style="306" customWidth="1"/>
    <col min="771" max="771" width="11.7109375" style="306" customWidth="1"/>
    <col min="772" max="772" width="9.42578125" style="306" customWidth="1"/>
    <col min="773" max="773" width="9.7109375" style="306" customWidth="1"/>
    <col min="774" max="774" width="8.7109375" style="306" bestFit="1" customWidth="1"/>
    <col min="775" max="775" width="11.28515625" style="306" bestFit="1" customWidth="1"/>
    <col min="776" max="776" width="15" style="306" customWidth="1"/>
    <col min="777" max="777" width="12.140625" style="306" customWidth="1"/>
    <col min="778" max="778" width="54" style="306" customWidth="1"/>
    <col min="779" max="1014" width="11.42578125" style="306" customWidth="1"/>
    <col min="1015" max="1015" width="18.7109375" style="306" customWidth="1"/>
    <col min="1016" max="1024" width="15.42578125" style="306"/>
    <col min="1025" max="1025" width="18" style="306" customWidth="1"/>
    <col min="1026" max="1026" width="17.42578125" style="306" customWidth="1"/>
    <col min="1027" max="1027" width="11.7109375" style="306" customWidth="1"/>
    <col min="1028" max="1028" width="9.42578125" style="306" customWidth="1"/>
    <col min="1029" max="1029" width="9.7109375" style="306" customWidth="1"/>
    <col min="1030" max="1030" width="8.7109375" style="306" bestFit="1" customWidth="1"/>
    <col min="1031" max="1031" width="11.28515625" style="306" bestFit="1" customWidth="1"/>
    <col min="1032" max="1032" width="15" style="306" customWidth="1"/>
    <col min="1033" max="1033" width="12.140625" style="306" customWidth="1"/>
    <col min="1034" max="1034" width="54" style="306" customWidth="1"/>
    <col min="1035" max="1270" width="11.42578125" style="306" customWidth="1"/>
    <col min="1271" max="1271" width="18.7109375" style="306" customWidth="1"/>
    <col min="1272" max="1280" width="15.42578125" style="306"/>
    <col min="1281" max="1281" width="18" style="306" customWidth="1"/>
    <col min="1282" max="1282" width="17.42578125" style="306" customWidth="1"/>
    <col min="1283" max="1283" width="11.7109375" style="306" customWidth="1"/>
    <col min="1284" max="1284" width="9.42578125" style="306" customWidth="1"/>
    <col min="1285" max="1285" width="9.7109375" style="306" customWidth="1"/>
    <col min="1286" max="1286" width="8.7109375" style="306" bestFit="1" customWidth="1"/>
    <col min="1287" max="1287" width="11.28515625" style="306" bestFit="1" customWidth="1"/>
    <col min="1288" max="1288" width="15" style="306" customWidth="1"/>
    <col min="1289" max="1289" width="12.140625" style="306" customWidth="1"/>
    <col min="1290" max="1290" width="54" style="306" customWidth="1"/>
    <col min="1291" max="1526" width="11.42578125" style="306" customWidth="1"/>
    <col min="1527" max="1527" width="18.7109375" style="306" customWidth="1"/>
    <col min="1528" max="1536" width="15.42578125" style="306"/>
    <col min="1537" max="1537" width="18" style="306" customWidth="1"/>
    <col min="1538" max="1538" width="17.42578125" style="306" customWidth="1"/>
    <col min="1539" max="1539" width="11.7109375" style="306" customWidth="1"/>
    <col min="1540" max="1540" width="9.42578125" style="306" customWidth="1"/>
    <col min="1541" max="1541" width="9.7109375" style="306" customWidth="1"/>
    <col min="1542" max="1542" width="8.7109375" style="306" bestFit="1" customWidth="1"/>
    <col min="1543" max="1543" width="11.28515625" style="306" bestFit="1" customWidth="1"/>
    <col min="1544" max="1544" width="15" style="306" customWidth="1"/>
    <col min="1545" max="1545" width="12.140625" style="306" customWidth="1"/>
    <col min="1546" max="1546" width="54" style="306" customWidth="1"/>
    <col min="1547" max="1782" width="11.42578125" style="306" customWidth="1"/>
    <col min="1783" max="1783" width="18.7109375" style="306" customWidth="1"/>
    <col min="1784" max="1792" width="15.42578125" style="306"/>
    <col min="1793" max="1793" width="18" style="306" customWidth="1"/>
    <col min="1794" max="1794" width="17.42578125" style="306" customWidth="1"/>
    <col min="1795" max="1795" width="11.7109375" style="306" customWidth="1"/>
    <col min="1796" max="1796" width="9.42578125" style="306" customWidth="1"/>
    <col min="1797" max="1797" width="9.7109375" style="306" customWidth="1"/>
    <col min="1798" max="1798" width="8.7109375" style="306" bestFit="1" customWidth="1"/>
    <col min="1799" max="1799" width="11.28515625" style="306" bestFit="1" customWidth="1"/>
    <col min="1800" max="1800" width="15" style="306" customWidth="1"/>
    <col min="1801" max="1801" width="12.140625" style="306" customWidth="1"/>
    <col min="1802" max="1802" width="54" style="306" customWidth="1"/>
    <col min="1803" max="2038" width="11.42578125" style="306" customWidth="1"/>
    <col min="2039" max="2039" width="18.7109375" style="306" customWidth="1"/>
    <col min="2040" max="2048" width="15.42578125" style="306"/>
    <col min="2049" max="2049" width="18" style="306" customWidth="1"/>
    <col min="2050" max="2050" width="17.42578125" style="306" customWidth="1"/>
    <col min="2051" max="2051" width="11.7109375" style="306" customWidth="1"/>
    <col min="2052" max="2052" width="9.42578125" style="306" customWidth="1"/>
    <col min="2053" max="2053" width="9.7109375" style="306" customWidth="1"/>
    <col min="2054" max="2054" width="8.7109375" style="306" bestFit="1" customWidth="1"/>
    <col min="2055" max="2055" width="11.28515625" style="306" bestFit="1" customWidth="1"/>
    <col min="2056" max="2056" width="15" style="306" customWidth="1"/>
    <col min="2057" max="2057" width="12.140625" style="306" customWidth="1"/>
    <col min="2058" max="2058" width="54" style="306" customWidth="1"/>
    <col min="2059" max="2294" width="11.42578125" style="306" customWidth="1"/>
    <col min="2295" max="2295" width="18.7109375" style="306" customWidth="1"/>
    <col min="2296" max="2304" width="15.42578125" style="306"/>
    <col min="2305" max="2305" width="18" style="306" customWidth="1"/>
    <col min="2306" max="2306" width="17.42578125" style="306" customWidth="1"/>
    <col min="2307" max="2307" width="11.7109375" style="306" customWidth="1"/>
    <col min="2308" max="2308" width="9.42578125" style="306" customWidth="1"/>
    <col min="2309" max="2309" width="9.7109375" style="306" customWidth="1"/>
    <col min="2310" max="2310" width="8.7109375" style="306" bestFit="1" customWidth="1"/>
    <col min="2311" max="2311" width="11.28515625" style="306" bestFit="1" customWidth="1"/>
    <col min="2312" max="2312" width="15" style="306" customWidth="1"/>
    <col min="2313" max="2313" width="12.140625" style="306" customWidth="1"/>
    <col min="2314" max="2314" width="54" style="306" customWidth="1"/>
    <col min="2315" max="2550" width="11.42578125" style="306" customWidth="1"/>
    <col min="2551" max="2551" width="18.7109375" style="306" customWidth="1"/>
    <col min="2552" max="2560" width="15.42578125" style="306"/>
    <col min="2561" max="2561" width="18" style="306" customWidth="1"/>
    <col min="2562" max="2562" width="17.42578125" style="306" customWidth="1"/>
    <col min="2563" max="2563" width="11.7109375" style="306" customWidth="1"/>
    <col min="2564" max="2564" width="9.42578125" style="306" customWidth="1"/>
    <col min="2565" max="2565" width="9.7109375" style="306" customWidth="1"/>
    <col min="2566" max="2566" width="8.7109375" style="306" bestFit="1" customWidth="1"/>
    <col min="2567" max="2567" width="11.28515625" style="306" bestFit="1" customWidth="1"/>
    <col min="2568" max="2568" width="15" style="306" customWidth="1"/>
    <col min="2569" max="2569" width="12.140625" style="306" customWidth="1"/>
    <col min="2570" max="2570" width="54" style="306" customWidth="1"/>
    <col min="2571" max="2806" width="11.42578125" style="306" customWidth="1"/>
    <col min="2807" max="2807" width="18.7109375" style="306" customWidth="1"/>
    <col min="2808" max="2816" width="15.42578125" style="306"/>
    <col min="2817" max="2817" width="18" style="306" customWidth="1"/>
    <col min="2818" max="2818" width="17.42578125" style="306" customWidth="1"/>
    <col min="2819" max="2819" width="11.7109375" style="306" customWidth="1"/>
    <col min="2820" max="2820" width="9.42578125" style="306" customWidth="1"/>
    <col min="2821" max="2821" width="9.7109375" style="306" customWidth="1"/>
    <col min="2822" max="2822" width="8.7109375" style="306" bestFit="1" customWidth="1"/>
    <col min="2823" max="2823" width="11.28515625" style="306" bestFit="1" customWidth="1"/>
    <col min="2824" max="2824" width="15" style="306" customWidth="1"/>
    <col min="2825" max="2825" width="12.140625" style="306" customWidth="1"/>
    <col min="2826" max="2826" width="54" style="306" customWidth="1"/>
    <col min="2827" max="3062" width="11.42578125" style="306" customWidth="1"/>
    <col min="3063" max="3063" width="18.7109375" style="306" customWidth="1"/>
    <col min="3064" max="3072" width="15.42578125" style="306"/>
    <col min="3073" max="3073" width="18" style="306" customWidth="1"/>
    <col min="3074" max="3074" width="17.42578125" style="306" customWidth="1"/>
    <col min="3075" max="3075" width="11.7109375" style="306" customWidth="1"/>
    <col min="3076" max="3076" width="9.42578125" style="306" customWidth="1"/>
    <col min="3077" max="3077" width="9.7109375" style="306" customWidth="1"/>
    <col min="3078" max="3078" width="8.7109375" style="306" bestFit="1" customWidth="1"/>
    <col min="3079" max="3079" width="11.28515625" style="306" bestFit="1" customWidth="1"/>
    <col min="3080" max="3080" width="15" style="306" customWidth="1"/>
    <col min="3081" max="3081" width="12.140625" style="306" customWidth="1"/>
    <col min="3082" max="3082" width="54" style="306" customWidth="1"/>
    <col min="3083" max="3318" width="11.42578125" style="306" customWidth="1"/>
    <col min="3319" max="3319" width="18.7109375" style="306" customWidth="1"/>
    <col min="3320" max="3328" width="15.42578125" style="306"/>
    <col min="3329" max="3329" width="18" style="306" customWidth="1"/>
    <col min="3330" max="3330" width="17.42578125" style="306" customWidth="1"/>
    <col min="3331" max="3331" width="11.7109375" style="306" customWidth="1"/>
    <col min="3332" max="3332" width="9.42578125" style="306" customWidth="1"/>
    <col min="3333" max="3333" width="9.7109375" style="306" customWidth="1"/>
    <col min="3334" max="3334" width="8.7109375" style="306" bestFit="1" customWidth="1"/>
    <col min="3335" max="3335" width="11.28515625" style="306" bestFit="1" customWidth="1"/>
    <col min="3336" max="3336" width="15" style="306" customWidth="1"/>
    <col min="3337" max="3337" width="12.140625" style="306" customWidth="1"/>
    <col min="3338" max="3338" width="54" style="306" customWidth="1"/>
    <col min="3339" max="3574" width="11.42578125" style="306" customWidth="1"/>
    <col min="3575" max="3575" width="18.7109375" style="306" customWidth="1"/>
    <col min="3576" max="3584" width="15.42578125" style="306"/>
    <col min="3585" max="3585" width="18" style="306" customWidth="1"/>
    <col min="3586" max="3586" width="17.42578125" style="306" customWidth="1"/>
    <col min="3587" max="3587" width="11.7109375" style="306" customWidth="1"/>
    <col min="3588" max="3588" width="9.42578125" style="306" customWidth="1"/>
    <col min="3589" max="3589" width="9.7109375" style="306" customWidth="1"/>
    <col min="3590" max="3590" width="8.7109375" style="306" bestFit="1" customWidth="1"/>
    <col min="3591" max="3591" width="11.28515625" style="306" bestFit="1" customWidth="1"/>
    <col min="3592" max="3592" width="15" style="306" customWidth="1"/>
    <col min="3593" max="3593" width="12.140625" style="306" customWidth="1"/>
    <col min="3594" max="3594" width="54" style="306" customWidth="1"/>
    <col min="3595" max="3830" width="11.42578125" style="306" customWidth="1"/>
    <col min="3831" max="3831" width="18.7109375" style="306" customWidth="1"/>
    <col min="3832" max="3840" width="15.42578125" style="306"/>
    <col min="3841" max="3841" width="18" style="306" customWidth="1"/>
    <col min="3842" max="3842" width="17.42578125" style="306" customWidth="1"/>
    <col min="3843" max="3843" width="11.7109375" style="306" customWidth="1"/>
    <col min="3844" max="3844" width="9.42578125" style="306" customWidth="1"/>
    <col min="3845" max="3845" width="9.7109375" style="306" customWidth="1"/>
    <col min="3846" max="3846" width="8.7109375" style="306" bestFit="1" customWidth="1"/>
    <col min="3847" max="3847" width="11.28515625" style="306" bestFit="1" customWidth="1"/>
    <col min="3848" max="3848" width="15" style="306" customWidth="1"/>
    <col min="3849" max="3849" width="12.140625" style="306" customWidth="1"/>
    <col min="3850" max="3850" width="54" style="306" customWidth="1"/>
    <col min="3851" max="4086" width="11.42578125" style="306" customWidth="1"/>
    <col min="4087" max="4087" width="18.7109375" style="306" customWidth="1"/>
    <col min="4088" max="4096" width="15.42578125" style="306"/>
    <col min="4097" max="4097" width="18" style="306" customWidth="1"/>
    <col min="4098" max="4098" width="17.42578125" style="306" customWidth="1"/>
    <col min="4099" max="4099" width="11.7109375" style="306" customWidth="1"/>
    <col min="4100" max="4100" width="9.42578125" style="306" customWidth="1"/>
    <col min="4101" max="4101" width="9.7109375" style="306" customWidth="1"/>
    <col min="4102" max="4102" width="8.7109375" style="306" bestFit="1" customWidth="1"/>
    <col min="4103" max="4103" width="11.28515625" style="306" bestFit="1" customWidth="1"/>
    <col min="4104" max="4104" width="15" style="306" customWidth="1"/>
    <col min="4105" max="4105" width="12.140625" style="306" customWidth="1"/>
    <col min="4106" max="4106" width="54" style="306" customWidth="1"/>
    <col min="4107" max="4342" width="11.42578125" style="306" customWidth="1"/>
    <col min="4343" max="4343" width="18.7109375" style="306" customWidth="1"/>
    <col min="4344" max="4352" width="15.42578125" style="306"/>
    <col min="4353" max="4353" width="18" style="306" customWidth="1"/>
    <col min="4354" max="4354" width="17.42578125" style="306" customWidth="1"/>
    <col min="4355" max="4355" width="11.7109375" style="306" customWidth="1"/>
    <col min="4356" max="4356" width="9.42578125" style="306" customWidth="1"/>
    <col min="4357" max="4357" width="9.7109375" style="306" customWidth="1"/>
    <col min="4358" max="4358" width="8.7109375" style="306" bestFit="1" customWidth="1"/>
    <col min="4359" max="4359" width="11.28515625" style="306" bestFit="1" customWidth="1"/>
    <col min="4360" max="4360" width="15" style="306" customWidth="1"/>
    <col min="4361" max="4361" width="12.140625" style="306" customWidth="1"/>
    <col min="4362" max="4362" width="54" style="306" customWidth="1"/>
    <col min="4363" max="4598" width="11.42578125" style="306" customWidth="1"/>
    <col min="4599" max="4599" width="18.7109375" style="306" customWidth="1"/>
    <col min="4600" max="4608" width="15.42578125" style="306"/>
    <col min="4609" max="4609" width="18" style="306" customWidth="1"/>
    <col min="4610" max="4610" width="17.42578125" style="306" customWidth="1"/>
    <col min="4611" max="4611" width="11.7109375" style="306" customWidth="1"/>
    <col min="4612" max="4612" width="9.42578125" style="306" customWidth="1"/>
    <col min="4613" max="4613" width="9.7109375" style="306" customWidth="1"/>
    <col min="4614" max="4614" width="8.7109375" style="306" bestFit="1" customWidth="1"/>
    <col min="4615" max="4615" width="11.28515625" style="306" bestFit="1" customWidth="1"/>
    <col min="4616" max="4616" width="15" style="306" customWidth="1"/>
    <col min="4617" max="4617" width="12.140625" style="306" customWidth="1"/>
    <col min="4618" max="4618" width="54" style="306" customWidth="1"/>
    <col min="4619" max="4854" width="11.42578125" style="306" customWidth="1"/>
    <col min="4855" max="4855" width="18.7109375" style="306" customWidth="1"/>
    <col min="4856" max="4864" width="15.42578125" style="306"/>
    <col min="4865" max="4865" width="18" style="306" customWidth="1"/>
    <col min="4866" max="4866" width="17.42578125" style="306" customWidth="1"/>
    <col min="4867" max="4867" width="11.7109375" style="306" customWidth="1"/>
    <col min="4868" max="4868" width="9.42578125" style="306" customWidth="1"/>
    <col min="4869" max="4869" width="9.7109375" style="306" customWidth="1"/>
    <col min="4870" max="4870" width="8.7109375" style="306" bestFit="1" customWidth="1"/>
    <col min="4871" max="4871" width="11.28515625" style="306" bestFit="1" customWidth="1"/>
    <col min="4872" max="4872" width="15" style="306" customWidth="1"/>
    <col min="4873" max="4873" width="12.140625" style="306" customWidth="1"/>
    <col min="4874" max="4874" width="54" style="306" customWidth="1"/>
    <col min="4875" max="5110" width="11.42578125" style="306" customWidth="1"/>
    <col min="5111" max="5111" width="18.7109375" style="306" customWidth="1"/>
    <col min="5112" max="5120" width="15.42578125" style="306"/>
    <col min="5121" max="5121" width="18" style="306" customWidth="1"/>
    <col min="5122" max="5122" width="17.42578125" style="306" customWidth="1"/>
    <col min="5123" max="5123" width="11.7109375" style="306" customWidth="1"/>
    <col min="5124" max="5124" width="9.42578125" style="306" customWidth="1"/>
    <col min="5125" max="5125" width="9.7109375" style="306" customWidth="1"/>
    <col min="5126" max="5126" width="8.7109375" style="306" bestFit="1" customWidth="1"/>
    <col min="5127" max="5127" width="11.28515625" style="306" bestFit="1" customWidth="1"/>
    <col min="5128" max="5128" width="15" style="306" customWidth="1"/>
    <col min="5129" max="5129" width="12.140625" style="306" customWidth="1"/>
    <col min="5130" max="5130" width="54" style="306" customWidth="1"/>
    <col min="5131" max="5366" width="11.42578125" style="306" customWidth="1"/>
    <col min="5367" max="5367" width="18.7109375" style="306" customWidth="1"/>
    <col min="5368" max="5376" width="15.42578125" style="306"/>
    <col min="5377" max="5377" width="18" style="306" customWidth="1"/>
    <col min="5378" max="5378" width="17.42578125" style="306" customWidth="1"/>
    <col min="5379" max="5379" width="11.7109375" style="306" customWidth="1"/>
    <col min="5380" max="5380" width="9.42578125" style="306" customWidth="1"/>
    <col min="5381" max="5381" width="9.7109375" style="306" customWidth="1"/>
    <col min="5382" max="5382" width="8.7109375" style="306" bestFit="1" customWidth="1"/>
    <col min="5383" max="5383" width="11.28515625" style="306" bestFit="1" customWidth="1"/>
    <col min="5384" max="5384" width="15" style="306" customWidth="1"/>
    <col min="5385" max="5385" width="12.140625" style="306" customWidth="1"/>
    <col min="5386" max="5386" width="54" style="306" customWidth="1"/>
    <col min="5387" max="5622" width="11.42578125" style="306" customWidth="1"/>
    <col min="5623" max="5623" width="18.7109375" style="306" customWidth="1"/>
    <col min="5624" max="5632" width="15.42578125" style="306"/>
    <col min="5633" max="5633" width="18" style="306" customWidth="1"/>
    <col min="5634" max="5634" width="17.42578125" style="306" customWidth="1"/>
    <col min="5635" max="5635" width="11.7109375" style="306" customWidth="1"/>
    <col min="5636" max="5636" width="9.42578125" style="306" customWidth="1"/>
    <col min="5637" max="5637" width="9.7109375" style="306" customWidth="1"/>
    <col min="5638" max="5638" width="8.7109375" style="306" bestFit="1" customWidth="1"/>
    <col min="5639" max="5639" width="11.28515625" style="306" bestFit="1" customWidth="1"/>
    <col min="5640" max="5640" width="15" style="306" customWidth="1"/>
    <col min="5641" max="5641" width="12.140625" style="306" customWidth="1"/>
    <col min="5642" max="5642" width="54" style="306" customWidth="1"/>
    <col min="5643" max="5878" width="11.42578125" style="306" customWidth="1"/>
    <col min="5879" max="5879" width="18.7109375" style="306" customWidth="1"/>
    <col min="5880" max="5888" width="15.42578125" style="306"/>
    <col min="5889" max="5889" width="18" style="306" customWidth="1"/>
    <col min="5890" max="5890" width="17.42578125" style="306" customWidth="1"/>
    <col min="5891" max="5891" width="11.7109375" style="306" customWidth="1"/>
    <col min="5892" max="5892" width="9.42578125" style="306" customWidth="1"/>
    <col min="5893" max="5893" width="9.7109375" style="306" customWidth="1"/>
    <col min="5894" max="5894" width="8.7109375" style="306" bestFit="1" customWidth="1"/>
    <col min="5895" max="5895" width="11.28515625" style="306" bestFit="1" customWidth="1"/>
    <col min="5896" max="5896" width="15" style="306" customWidth="1"/>
    <col min="5897" max="5897" width="12.140625" style="306" customWidth="1"/>
    <col min="5898" max="5898" width="54" style="306" customWidth="1"/>
    <col min="5899" max="6134" width="11.42578125" style="306" customWidth="1"/>
    <col min="6135" max="6135" width="18.7109375" style="306" customWidth="1"/>
    <col min="6136" max="6144" width="15.42578125" style="306"/>
    <col min="6145" max="6145" width="18" style="306" customWidth="1"/>
    <col min="6146" max="6146" width="17.42578125" style="306" customWidth="1"/>
    <col min="6147" max="6147" width="11.7109375" style="306" customWidth="1"/>
    <col min="6148" max="6148" width="9.42578125" style="306" customWidth="1"/>
    <col min="6149" max="6149" width="9.7109375" style="306" customWidth="1"/>
    <col min="6150" max="6150" width="8.7109375" style="306" bestFit="1" customWidth="1"/>
    <col min="6151" max="6151" width="11.28515625" style="306" bestFit="1" customWidth="1"/>
    <col min="6152" max="6152" width="15" style="306" customWidth="1"/>
    <col min="6153" max="6153" width="12.140625" style="306" customWidth="1"/>
    <col min="6154" max="6154" width="54" style="306" customWidth="1"/>
    <col min="6155" max="6390" width="11.42578125" style="306" customWidth="1"/>
    <col min="6391" max="6391" width="18.7109375" style="306" customWidth="1"/>
    <col min="6392" max="6400" width="15.42578125" style="306"/>
    <col min="6401" max="6401" width="18" style="306" customWidth="1"/>
    <col min="6402" max="6402" width="17.42578125" style="306" customWidth="1"/>
    <col min="6403" max="6403" width="11.7109375" style="306" customWidth="1"/>
    <col min="6404" max="6404" width="9.42578125" style="306" customWidth="1"/>
    <col min="6405" max="6405" width="9.7109375" style="306" customWidth="1"/>
    <col min="6406" max="6406" width="8.7109375" style="306" bestFit="1" customWidth="1"/>
    <col min="6407" max="6407" width="11.28515625" style="306" bestFit="1" customWidth="1"/>
    <col min="6408" max="6408" width="15" style="306" customWidth="1"/>
    <col min="6409" max="6409" width="12.140625" style="306" customWidth="1"/>
    <col min="6410" max="6410" width="54" style="306" customWidth="1"/>
    <col min="6411" max="6646" width="11.42578125" style="306" customWidth="1"/>
    <col min="6647" max="6647" width="18.7109375" style="306" customWidth="1"/>
    <col min="6648" max="6656" width="15.42578125" style="306"/>
    <col min="6657" max="6657" width="18" style="306" customWidth="1"/>
    <col min="6658" max="6658" width="17.42578125" style="306" customWidth="1"/>
    <col min="6659" max="6659" width="11.7109375" style="306" customWidth="1"/>
    <col min="6660" max="6660" width="9.42578125" style="306" customWidth="1"/>
    <col min="6661" max="6661" width="9.7109375" style="306" customWidth="1"/>
    <col min="6662" max="6662" width="8.7109375" style="306" bestFit="1" customWidth="1"/>
    <col min="6663" max="6663" width="11.28515625" style="306" bestFit="1" customWidth="1"/>
    <col min="6664" max="6664" width="15" style="306" customWidth="1"/>
    <col min="6665" max="6665" width="12.140625" style="306" customWidth="1"/>
    <col min="6666" max="6666" width="54" style="306" customWidth="1"/>
    <col min="6667" max="6902" width="11.42578125" style="306" customWidth="1"/>
    <col min="6903" max="6903" width="18.7109375" style="306" customWidth="1"/>
    <col min="6904" max="6912" width="15.42578125" style="306"/>
    <col min="6913" max="6913" width="18" style="306" customWidth="1"/>
    <col min="6914" max="6914" width="17.42578125" style="306" customWidth="1"/>
    <col min="6915" max="6915" width="11.7109375" style="306" customWidth="1"/>
    <col min="6916" max="6916" width="9.42578125" style="306" customWidth="1"/>
    <col min="6917" max="6917" width="9.7109375" style="306" customWidth="1"/>
    <col min="6918" max="6918" width="8.7109375" style="306" bestFit="1" customWidth="1"/>
    <col min="6919" max="6919" width="11.28515625" style="306" bestFit="1" customWidth="1"/>
    <col min="6920" max="6920" width="15" style="306" customWidth="1"/>
    <col min="6921" max="6921" width="12.140625" style="306" customWidth="1"/>
    <col min="6922" max="6922" width="54" style="306" customWidth="1"/>
    <col min="6923" max="7158" width="11.42578125" style="306" customWidth="1"/>
    <col min="7159" max="7159" width="18.7109375" style="306" customWidth="1"/>
    <col min="7160" max="7168" width="15.42578125" style="306"/>
    <col min="7169" max="7169" width="18" style="306" customWidth="1"/>
    <col min="7170" max="7170" width="17.42578125" style="306" customWidth="1"/>
    <col min="7171" max="7171" width="11.7109375" style="306" customWidth="1"/>
    <col min="7172" max="7172" width="9.42578125" style="306" customWidth="1"/>
    <col min="7173" max="7173" width="9.7109375" style="306" customWidth="1"/>
    <col min="7174" max="7174" width="8.7109375" style="306" bestFit="1" customWidth="1"/>
    <col min="7175" max="7175" width="11.28515625" style="306" bestFit="1" customWidth="1"/>
    <col min="7176" max="7176" width="15" style="306" customWidth="1"/>
    <col min="7177" max="7177" width="12.140625" style="306" customWidth="1"/>
    <col min="7178" max="7178" width="54" style="306" customWidth="1"/>
    <col min="7179" max="7414" width="11.42578125" style="306" customWidth="1"/>
    <col min="7415" max="7415" width="18.7109375" style="306" customWidth="1"/>
    <col min="7416" max="7424" width="15.42578125" style="306"/>
    <col min="7425" max="7425" width="18" style="306" customWidth="1"/>
    <col min="7426" max="7426" width="17.42578125" style="306" customWidth="1"/>
    <col min="7427" max="7427" width="11.7109375" style="306" customWidth="1"/>
    <col min="7428" max="7428" width="9.42578125" style="306" customWidth="1"/>
    <col min="7429" max="7429" width="9.7109375" style="306" customWidth="1"/>
    <col min="7430" max="7430" width="8.7109375" style="306" bestFit="1" customWidth="1"/>
    <col min="7431" max="7431" width="11.28515625" style="306" bestFit="1" customWidth="1"/>
    <col min="7432" max="7432" width="15" style="306" customWidth="1"/>
    <col min="7433" max="7433" width="12.140625" style="306" customWidth="1"/>
    <col min="7434" max="7434" width="54" style="306" customWidth="1"/>
    <col min="7435" max="7670" width="11.42578125" style="306" customWidth="1"/>
    <col min="7671" max="7671" width="18.7109375" style="306" customWidth="1"/>
    <col min="7672" max="7680" width="15.42578125" style="306"/>
    <col min="7681" max="7681" width="18" style="306" customWidth="1"/>
    <col min="7682" max="7682" width="17.42578125" style="306" customWidth="1"/>
    <col min="7683" max="7683" width="11.7109375" style="306" customWidth="1"/>
    <col min="7684" max="7684" width="9.42578125" style="306" customWidth="1"/>
    <col min="7685" max="7685" width="9.7109375" style="306" customWidth="1"/>
    <col min="7686" max="7686" width="8.7109375" style="306" bestFit="1" customWidth="1"/>
    <col min="7687" max="7687" width="11.28515625" style="306" bestFit="1" customWidth="1"/>
    <col min="7688" max="7688" width="15" style="306" customWidth="1"/>
    <col min="7689" max="7689" width="12.140625" style="306" customWidth="1"/>
    <col min="7690" max="7690" width="54" style="306" customWidth="1"/>
    <col min="7691" max="7926" width="11.42578125" style="306" customWidth="1"/>
    <col min="7927" max="7927" width="18.7109375" style="306" customWidth="1"/>
    <col min="7928" max="7936" width="15.42578125" style="306"/>
    <col min="7937" max="7937" width="18" style="306" customWidth="1"/>
    <col min="7938" max="7938" width="17.42578125" style="306" customWidth="1"/>
    <col min="7939" max="7939" width="11.7109375" style="306" customWidth="1"/>
    <col min="7940" max="7940" width="9.42578125" style="306" customWidth="1"/>
    <col min="7941" max="7941" width="9.7109375" style="306" customWidth="1"/>
    <col min="7942" max="7942" width="8.7109375" style="306" bestFit="1" customWidth="1"/>
    <col min="7943" max="7943" width="11.28515625" style="306" bestFit="1" customWidth="1"/>
    <col min="7944" max="7944" width="15" style="306" customWidth="1"/>
    <col min="7945" max="7945" width="12.140625" style="306" customWidth="1"/>
    <col min="7946" max="7946" width="54" style="306" customWidth="1"/>
    <col min="7947" max="8182" width="11.42578125" style="306" customWidth="1"/>
    <col min="8183" max="8183" width="18.7109375" style="306" customWidth="1"/>
    <col min="8184" max="8192" width="15.42578125" style="306"/>
    <col min="8193" max="8193" width="18" style="306" customWidth="1"/>
    <col min="8194" max="8194" width="17.42578125" style="306" customWidth="1"/>
    <col min="8195" max="8195" width="11.7109375" style="306" customWidth="1"/>
    <col min="8196" max="8196" width="9.42578125" style="306" customWidth="1"/>
    <col min="8197" max="8197" width="9.7109375" style="306" customWidth="1"/>
    <col min="8198" max="8198" width="8.7109375" style="306" bestFit="1" customWidth="1"/>
    <col min="8199" max="8199" width="11.28515625" style="306" bestFit="1" customWidth="1"/>
    <col min="8200" max="8200" width="15" style="306" customWidth="1"/>
    <col min="8201" max="8201" width="12.140625" style="306" customWidth="1"/>
    <col min="8202" max="8202" width="54" style="306" customWidth="1"/>
    <col min="8203" max="8438" width="11.42578125" style="306" customWidth="1"/>
    <col min="8439" max="8439" width="18.7109375" style="306" customWidth="1"/>
    <col min="8440" max="8448" width="15.42578125" style="306"/>
    <col min="8449" max="8449" width="18" style="306" customWidth="1"/>
    <col min="8450" max="8450" width="17.42578125" style="306" customWidth="1"/>
    <col min="8451" max="8451" width="11.7109375" style="306" customWidth="1"/>
    <col min="8452" max="8452" width="9.42578125" style="306" customWidth="1"/>
    <col min="8453" max="8453" width="9.7109375" style="306" customWidth="1"/>
    <col min="8454" max="8454" width="8.7109375" style="306" bestFit="1" customWidth="1"/>
    <col min="8455" max="8455" width="11.28515625" style="306" bestFit="1" customWidth="1"/>
    <col min="8456" max="8456" width="15" style="306" customWidth="1"/>
    <col min="8457" max="8457" width="12.140625" style="306" customWidth="1"/>
    <col min="8458" max="8458" width="54" style="306" customWidth="1"/>
    <col min="8459" max="8694" width="11.42578125" style="306" customWidth="1"/>
    <col min="8695" max="8695" width="18.7109375" style="306" customWidth="1"/>
    <col min="8696" max="8704" width="15.42578125" style="306"/>
    <col min="8705" max="8705" width="18" style="306" customWidth="1"/>
    <col min="8706" max="8706" width="17.42578125" style="306" customWidth="1"/>
    <col min="8707" max="8707" width="11.7109375" style="306" customWidth="1"/>
    <col min="8708" max="8708" width="9.42578125" style="306" customWidth="1"/>
    <col min="8709" max="8709" width="9.7109375" style="306" customWidth="1"/>
    <col min="8710" max="8710" width="8.7109375" style="306" bestFit="1" customWidth="1"/>
    <col min="8711" max="8711" width="11.28515625" style="306" bestFit="1" customWidth="1"/>
    <col min="8712" max="8712" width="15" style="306" customWidth="1"/>
    <col min="8713" max="8713" width="12.140625" style="306" customWidth="1"/>
    <col min="8714" max="8714" width="54" style="306" customWidth="1"/>
    <col min="8715" max="8950" width="11.42578125" style="306" customWidth="1"/>
    <col min="8951" max="8951" width="18.7109375" style="306" customWidth="1"/>
    <col min="8952" max="8960" width="15.42578125" style="306"/>
    <col min="8961" max="8961" width="18" style="306" customWidth="1"/>
    <col min="8962" max="8962" width="17.42578125" style="306" customWidth="1"/>
    <col min="8963" max="8963" width="11.7109375" style="306" customWidth="1"/>
    <col min="8964" max="8964" width="9.42578125" style="306" customWidth="1"/>
    <col min="8965" max="8965" width="9.7109375" style="306" customWidth="1"/>
    <col min="8966" max="8966" width="8.7109375" style="306" bestFit="1" customWidth="1"/>
    <col min="8967" max="8967" width="11.28515625" style="306" bestFit="1" customWidth="1"/>
    <col min="8968" max="8968" width="15" style="306" customWidth="1"/>
    <col min="8969" max="8969" width="12.140625" style="306" customWidth="1"/>
    <col min="8970" max="8970" width="54" style="306" customWidth="1"/>
    <col min="8971" max="9206" width="11.42578125" style="306" customWidth="1"/>
    <col min="9207" max="9207" width="18.7109375" style="306" customWidth="1"/>
    <col min="9208" max="9216" width="15.42578125" style="306"/>
    <col min="9217" max="9217" width="18" style="306" customWidth="1"/>
    <col min="9218" max="9218" width="17.42578125" style="306" customWidth="1"/>
    <col min="9219" max="9219" width="11.7109375" style="306" customWidth="1"/>
    <col min="9220" max="9220" width="9.42578125" style="306" customWidth="1"/>
    <col min="9221" max="9221" width="9.7109375" style="306" customWidth="1"/>
    <col min="9222" max="9222" width="8.7109375" style="306" bestFit="1" customWidth="1"/>
    <col min="9223" max="9223" width="11.28515625" style="306" bestFit="1" customWidth="1"/>
    <col min="9224" max="9224" width="15" style="306" customWidth="1"/>
    <col min="9225" max="9225" width="12.140625" style="306" customWidth="1"/>
    <col min="9226" max="9226" width="54" style="306" customWidth="1"/>
    <col min="9227" max="9462" width="11.42578125" style="306" customWidth="1"/>
    <col min="9463" max="9463" width="18.7109375" style="306" customWidth="1"/>
    <col min="9464" max="9472" width="15.42578125" style="306"/>
    <col min="9473" max="9473" width="18" style="306" customWidth="1"/>
    <col min="9474" max="9474" width="17.42578125" style="306" customWidth="1"/>
    <col min="9475" max="9475" width="11.7109375" style="306" customWidth="1"/>
    <col min="9476" max="9476" width="9.42578125" style="306" customWidth="1"/>
    <col min="9477" max="9477" width="9.7109375" style="306" customWidth="1"/>
    <col min="9478" max="9478" width="8.7109375" style="306" bestFit="1" customWidth="1"/>
    <col min="9479" max="9479" width="11.28515625" style="306" bestFit="1" customWidth="1"/>
    <col min="9480" max="9480" width="15" style="306" customWidth="1"/>
    <col min="9481" max="9481" width="12.140625" style="306" customWidth="1"/>
    <col min="9482" max="9482" width="54" style="306" customWidth="1"/>
    <col min="9483" max="9718" width="11.42578125" style="306" customWidth="1"/>
    <col min="9719" max="9719" width="18.7109375" style="306" customWidth="1"/>
    <col min="9720" max="9728" width="15.42578125" style="306"/>
    <col min="9729" max="9729" width="18" style="306" customWidth="1"/>
    <col min="9730" max="9730" width="17.42578125" style="306" customWidth="1"/>
    <col min="9731" max="9731" width="11.7109375" style="306" customWidth="1"/>
    <col min="9732" max="9732" width="9.42578125" style="306" customWidth="1"/>
    <col min="9733" max="9733" width="9.7109375" style="306" customWidth="1"/>
    <col min="9734" max="9734" width="8.7109375" style="306" bestFit="1" customWidth="1"/>
    <col min="9735" max="9735" width="11.28515625" style="306" bestFit="1" customWidth="1"/>
    <col min="9736" max="9736" width="15" style="306" customWidth="1"/>
    <col min="9737" max="9737" width="12.140625" style="306" customWidth="1"/>
    <col min="9738" max="9738" width="54" style="306" customWidth="1"/>
    <col min="9739" max="9974" width="11.42578125" style="306" customWidth="1"/>
    <col min="9975" max="9975" width="18.7109375" style="306" customWidth="1"/>
    <col min="9976" max="9984" width="15.42578125" style="306"/>
    <col min="9985" max="9985" width="18" style="306" customWidth="1"/>
    <col min="9986" max="9986" width="17.42578125" style="306" customWidth="1"/>
    <col min="9987" max="9987" width="11.7109375" style="306" customWidth="1"/>
    <col min="9988" max="9988" width="9.42578125" style="306" customWidth="1"/>
    <col min="9989" max="9989" width="9.7109375" style="306" customWidth="1"/>
    <col min="9990" max="9990" width="8.7109375" style="306" bestFit="1" customWidth="1"/>
    <col min="9991" max="9991" width="11.28515625" style="306" bestFit="1" customWidth="1"/>
    <col min="9992" max="9992" width="15" style="306" customWidth="1"/>
    <col min="9993" max="9993" width="12.140625" style="306" customWidth="1"/>
    <col min="9994" max="9994" width="54" style="306" customWidth="1"/>
    <col min="9995" max="10230" width="11.42578125" style="306" customWidth="1"/>
    <col min="10231" max="10231" width="18.7109375" style="306" customWidth="1"/>
    <col min="10232" max="10240" width="15.42578125" style="306"/>
    <col min="10241" max="10241" width="18" style="306" customWidth="1"/>
    <col min="10242" max="10242" width="17.42578125" style="306" customWidth="1"/>
    <col min="10243" max="10243" width="11.7109375" style="306" customWidth="1"/>
    <col min="10244" max="10244" width="9.42578125" style="306" customWidth="1"/>
    <col min="10245" max="10245" width="9.7109375" style="306" customWidth="1"/>
    <col min="10246" max="10246" width="8.7109375" style="306" bestFit="1" customWidth="1"/>
    <col min="10247" max="10247" width="11.28515625" style="306" bestFit="1" customWidth="1"/>
    <col min="10248" max="10248" width="15" style="306" customWidth="1"/>
    <col min="10249" max="10249" width="12.140625" style="306" customWidth="1"/>
    <col min="10250" max="10250" width="54" style="306" customWidth="1"/>
    <col min="10251" max="10486" width="11.42578125" style="306" customWidth="1"/>
    <col min="10487" max="10487" width="18.7109375" style="306" customWidth="1"/>
    <col min="10488" max="10496" width="15.42578125" style="306"/>
    <col min="10497" max="10497" width="18" style="306" customWidth="1"/>
    <col min="10498" max="10498" width="17.42578125" style="306" customWidth="1"/>
    <col min="10499" max="10499" width="11.7109375" style="306" customWidth="1"/>
    <col min="10500" max="10500" width="9.42578125" style="306" customWidth="1"/>
    <col min="10501" max="10501" width="9.7109375" style="306" customWidth="1"/>
    <col min="10502" max="10502" width="8.7109375" style="306" bestFit="1" customWidth="1"/>
    <col min="10503" max="10503" width="11.28515625" style="306" bestFit="1" customWidth="1"/>
    <col min="10504" max="10504" width="15" style="306" customWidth="1"/>
    <col min="10505" max="10505" width="12.140625" style="306" customWidth="1"/>
    <col min="10506" max="10506" width="54" style="306" customWidth="1"/>
    <col min="10507" max="10742" width="11.42578125" style="306" customWidth="1"/>
    <col min="10743" max="10743" width="18.7109375" style="306" customWidth="1"/>
    <col min="10744" max="10752" width="15.42578125" style="306"/>
    <col min="10753" max="10753" width="18" style="306" customWidth="1"/>
    <col min="10754" max="10754" width="17.42578125" style="306" customWidth="1"/>
    <col min="10755" max="10755" width="11.7109375" style="306" customWidth="1"/>
    <col min="10756" max="10756" width="9.42578125" style="306" customWidth="1"/>
    <col min="10757" max="10757" width="9.7109375" style="306" customWidth="1"/>
    <col min="10758" max="10758" width="8.7109375" style="306" bestFit="1" customWidth="1"/>
    <col min="10759" max="10759" width="11.28515625" style="306" bestFit="1" customWidth="1"/>
    <col min="10760" max="10760" width="15" style="306" customWidth="1"/>
    <col min="10761" max="10761" width="12.140625" style="306" customWidth="1"/>
    <col min="10762" max="10762" width="54" style="306" customWidth="1"/>
    <col min="10763" max="10998" width="11.42578125" style="306" customWidth="1"/>
    <col min="10999" max="10999" width="18.7109375" style="306" customWidth="1"/>
    <col min="11000" max="11008" width="15.42578125" style="306"/>
    <col min="11009" max="11009" width="18" style="306" customWidth="1"/>
    <col min="11010" max="11010" width="17.42578125" style="306" customWidth="1"/>
    <col min="11011" max="11011" width="11.7109375" style="306" customWidth="1"/>
    <col min="11012" max="11012" width="9.42578125" style="306" customWidth="1"/>
    <col min="11013" max="11013" width="9.7109375" style="306" customWidth="1"/>
    <col min="11014" max="11014" width="8.7109375" style="306" bestFit="1" customWidth="1"/>
    <col min="11015" max="11015" width="11.28515625" style="306" bestFit="1" customWidth="1"/>
    <col min="11016" max="11016" width="15" style="306" customWidth="1"/>
    <col min="11017" max="11017" width="12.140625" style="306" customWidth="1"/>
    <col min="11018" max="11018" width="54" style="306" customWidth="1"/>
    <col min="11019" max="11254" width="11.42578125" style="306" customWidth="1"/>
    <col min="11255" max="11255" width="18.7109375" style="306" customWidth="1"/>
    <col min="11256" max="11264" width="15.42578125" style="306"/>
    <col min="11265" max="11265" width="18" style="306" customWidth="1"/>
    <col min="11266" max="11266" width="17.42578125" style="306" customWidth="1"/>
    <col min="11267" max="11267" width="11.7109375" style="306" customWidth="1"/>
    <col min="11268" max="11268" width="9.42578125" style="306" customWidth="1"/>
    <col min="11269" max="11269" width="9.7109375" style="306" customWidth="1"/>
    <col min="11270" max="11270" width="8.7109375" style="306" bestFit="1" customWidth="1"/>
    <col min="11271" max="11271" width="11.28515625" style="306" bestFit="1" customWidth="1"/>
    <col min="11272" max="11272" width="15" style="306" customWidth="1"/>
    <col min="11273" max="11273" width="12.140625" style="306" customWidth="1"/>
    <col min="11274" max="11274" width="54" style="306" customWidth="1"/>
    <col min="11275" max="11510" width="11.42578125" style="306" customWidth="1"/>
    <col min="11511" max="11511" width="18.7109375" style="306" customWidth="1"/>
    <col min="11512" max="11520" width="15.42578125" style="306"/>
    <col min="11521" max="11521" width="18" style="306" customWidth="1"/>
    <col min="11522" max="11522" width="17.42578125" style="306" customWidth="1"/>
    <col min="11523" max="11523" width="11.7109375" style="306" customWidth="1"/>
    <col min="11524" max="11524" width="9.42578125" style="306" customWidth="1"/>
    <col min="11525" max="11525" width="9.7109375" style="306" customWidth="1"/>
    <col min="11526" max="11526" width="8.7109375" style="306" bestFit="1" customWidth="1"/>
    <col min="11527" max="11527" width="11.28515625" style="306" bestFit="1" customWidth="1"/>
    <col min="11528" max="11528" width="15" style="306" customWidth="1"/>
    <col min="11529" max="11529" width="12.140625" style="306" customWidth="1"/>
    <col min="11530" max="11530" width="54" style="306" customWidth="1"/>
    <col min="11531" max="11766" width="11.42578125" style="306" customWidth="1"/>
    <col min="11767" max="11767" width="18.7109375" style="306" customWidth="1"/>
    <col min="11768" max="11776" width="15.42578125" style="306"/>
    <col min="11777" max="11777" width="18" style="306" customWidth="1"/>
    <col min="11778" max="11778" width="17.42578125" style="306" customWidth="1"/>
    <col min="11779" max="11779" width="11.7109375" style="306" customWidth="1"/>
    <col min="11780" max="11780" width="9.42578125" style="306" customWidth="1"/>
    <col min="11781" max="11781" width="9.7109375" style="306" customWidth="1"/>
    <col min="11782" max="11782" width="8.7109375" style="306" bestFit="1" customWidth="1"/>
    <col min="11783" max="11783" width="11.28515625" style="306" bestFit="1" customWidth="1"/>
    <col min="11784" max="11784" width="15" style="306" customWidth="1"/>
    <col min="11785" max="11785" width="12.140625" style="306" customWidth="1"/>
    <col min="11786" max="11786" width="54" style="306" customWidth="1"/>
    <col min="11787" max="12022" width="11.42578125" style="306" customWidth="1"/>
    <col min="12023" max="12023" width="18.7109375" style="306" customWidth="1"/>
    <col min="12024" max="12032" width="15.42578125" style="306"/>
    <col min="12033" max="12033" width="18" style="306" customWidth="1"/>
    <col min="12034" max="12034" width="17.42578125" style="306" customWidth="1"/>
    <col min="12035" max="12035" width="11.7109375" style="306" customWidth="1"/>
    <col min="12036" max="12036" width="9.42578125" style="306" customWidth="1"/>
    <col min="12037" max="12037" width="9.7109375" style="306" customWidth="1"/>
    <col min="12038" max="12038" width="8.7109375" style="306" bestFit="1" customWidth="1"/>
    <col min="12039" max="12039" width="11.28515625" style="306" bestFit="1" customWidth="1"/>
    <col min="12040" max="12040" width="15" style="306" customWidth="1"/>
    <col min="12041" max="12041" width="12.140625" style="306" customWidth="1"/>
    <col min="12042" max="12042" width="54" style="306" customWidth="1"/>
    <col min="12043" max="12278" width="11.42578125" style="306" customWidth="1"/>
    <col min="12279" max="12279" width="18.7109375" style="306" customWidth="1"/>
    <col min="12280" max="12288" width="15.42578125" style="306"/>
    <col min="12289" max="12289" width="18" style="306" customWidth="1"/>
    <col min="12290" max="12290" width="17.42578125" style="306" customWidth="1"/>
    <col min="12291" max="12291" width="11.7109375" style="306" customWidth="1"/>
    <col min="12292" max="12292" width="9.42578125" style="306" customWidth="1"/>
    <col min="12293" max="12293" width="9.7109375" style="306" customWidth="1"/>
    <col min="12294" max="12294" width="8.7109375" style="306" bestFit="1" customWidth="1"/>
    <col min="12295" max="12295" width="11.28515625" style="306" bestFit="1" customWidth="1"/>
    <col min="12296" max="12296" width="15" style="306" customWidth="1"/>
    <col min="12297" max="12297" width="12.140625" style="306" customWidth="1"/>
    <col min="12298" max="12298" width="54" style="306" customWidth="1"/>
    <col min="12299" max="12534" width="11.42578125" style="306" customWidth="1"/>
    <col min="12535" max="12535" width="18.7109375" style="306" customWidth="1"/>
    <col min="12536" max="12544" width="15.42578125" style="306"/>
    <col min="12545" max="12545" width="18" style="306" customWidth="1"/>
    <col min="12546" max="12546" width="17.42578125" style="306" customWidth="1"/>
    <col min="12547" max="12547" width="11.7109375" style="306" customWidth="1"/>
    <col min="12548" max="12548" width="9.42578125" style="306" customWidth="1"/>
    <col min="12549" max="12549" width="9.7109375" style="306" customWidth="1"/>
    <col min="12550" max="12550" width="8.7109375" style="306" bestFit="1" customWidth="1"/>
    <col min="12551" max="12551" width="11.28515625" style="306" bestFit="1" customWidth="1"/>
    <col min="12552" max="12552" width="15" style="306" customWidth="1"/>
    <col min="12553" max="12553" width="12.140625" style="306" customWidth="1"/>
    <col min="12554" max="12554" width="54" style="306" customWidth="1"/>
    <col min="12555" max="12790" width="11.42578125" style="306" customWidth="1"/>
    <col min="12791" max="12791" width="18.7109375" style="306" customWidth="1"/>
    <col min="12792" max="12800" width="15.42578125" style="306"/>
    <col min="12801" max="12801" width="18" style="306" customWidth="1"/>
    <col min="12802" max="12802" width="17.42578125" style="306" customWidth="1"/>
    <col min="12803" max="12803" width="11.7109375" style="306" customWidth="1"/>
    <col min="12804" max="12804" width="9.42578125" style="306" customWidth="1"/>
    <col min="12805" max="12805" width="9.7109375" style="306" customWidth="1"/>
    <col min="12806" max="12806" width="8.7109375" style="306" bestFit="1" customWidth="1"/>
    <col min="12807" max="12807" width="11.28515625" style="306" bestFit="1" customWidth="1"/>
    <col min="12808" max="12808" width="15" style="306" customWidth="1"/>
    <col min="12809" max="12809" width="12.140625" style="306" customWidth="1"/>
    <col min="12810" max="12810" width="54" style="306" customWidth="1"/>
    <col min="12811" max="13046" width="11.42578125" style="306" customWidth="1"/>
    <col min="13047" max="13047" width="18.7109375" style="306" customWidth="1"/>
    <col min="13048" max="13056" width="15.42578125" style="306"/>
    <col min="13057" max="13057" width="18" style="306" customWidth="1"/>
    <col min="13058" max="13058" width="17.42578125" style="306" customWidth="1"/>
    <col min="13059" max="13059" width="11.7109375" style="306" customWidth="1"/>
    <col min="13060" max="13060" width="9.42578125" style="306" customWidth="1"/>
    <col min="13061" max="13061" width="9.7109375" style="306" customWidth="1"/>
    <col min="13062" max="13062" width="8.7109375" style="306" bestFit="1" customWidth="1"/>
    <col min="13063" max="13063" width="11.28515625" style="306" bestFit="1" customWidth="1"/>
    <col min="13064" max="13064" width="15" style="306" customWidth="1"/>
    <col min="13065" max="13065" width="12.140625" style="306" customWidth="1"/>
    <col min="13066" max="13066" width="54" style="306" customWidth="1"/>
    <col min="13067" max="13302" width="11.42578125" style="306" customWidth="1"/>
    <col min="13303" max="13303" width="18.7109375" style="306" customWidth="1"/>
    <col min="13304" max="13312" width="15.42578125" style="306"/>
    <col min="13313" max="13313" width="18" style="306" customWidth="1"/>
    <col min="13314" max="13314" width="17.42578125" style="306" customWidth="1"/>
    <col min="13315" max="13315" width="11.7109375" style="306" customWidth="1"/>
    <col min="13316" max="13316" width="9.42578125" style="306" customWidth="1"/>
    <col min="13317" max="13317" width="9.7109375" style="306" customWidth="1"/>
    <col min="13318" max="13318" width="8.7109375" style="306" bestFit="1" customWidth="1"/>
    <col min="13319" max="13319" width="11.28515625" style="306" bestFit="1" customWidth="1"/>
    <col min="13320" max="13320" width="15" style="306" customWidth="1"/>
    <col min="13321" max="13321" width="12.140625" style="306" customWidth="1"/>
    <col min="13322" max="13322" width="54" style="306" customWidth="1"/>
    <col min="13323" max="13558" width="11.42578125" style="306" customWidth="1"/>
    <col min="13559" max="13559" width="18.7109375" style="306" customWidth="1"/>
    <col min="13560" max="13568" width="15.42578125" style="306"/>
    <col min="13569" max="13569" width="18" style="306" customWidth="1"/>
    <col min="13570" max="13570" width="17.42578125" style="306" customWidth="1"/>
    <col min="13571" max="13571" width="11.7109375" style="306" customWidth="1"/>
    <col min="13572" max="13572" width="9.42578125" style="306" customWidth="1"/>
    <col min="13573" max="13573" width="9.7109375" style="306" customWidth="1"/>
    <col min="13574" max="13574" width="8.7109375" style="306" bestFit="1" customWidth="1"/>
    <col min="13575" max="13575" width="11.28515625" style="306" bestFit="1" customWidth="1"/>
    <col min="13576" max="13576" width="15" style="306" customWidth="1"/>
    <col min="13577" max="13577" width="12.140625" style="306" customWidth="1"/>
    <col min="13578" max="13578" width="54" style="306" customWidth="1"/>
    <col min="13579" max="13814" width="11.42578125" style="306" customWidth="1"/>
    <col min="13815" max="13815" width="18.7109375" style="306" customWidth="1"/>
    <col min="13816" max="13824" width="15.42578125" style="306"/>
    <col min="13825" max="13825" width="18" style="306" customWidth="1"/>
    <col min="13826" max="13826" width="17.42578125" style="306" customWidth="1"/>
    <col min="13827" max="13827" width="11.7109375" style="306" customWidth="1"/>
    <col min="13828" max="13828" width="9.42578125" style="306" customWidth="1"/>
    <col min="13829" max="13829" width="9.7109375" style="306" customWidth="1"/>
    <col min="13830" max="13830" width="8.7109375" style="306" bestFit="1" customWidth="1"/>
    <col min="13831" max="13831" width="11.28515625" style="306" bestFit="1" customWidth="1"/>
    <col min="13832" max="13832" width="15" style="306" customWidth="1"/>
    <col min="13833" max="13833" width="12.140625" style="306" customWidth="1"/>
    <col min="13834" max="13834" width="54" style="306" customWidth="1"/>
    <col min="13835" max="14070" width="11.42578125" style="306" customWidth="1"/>
    <col min="14071" max="14071" width="18.7109375" style="306" customWidth="1"/>
    <col min="14072" max="14080" width="15.42578125" style="306"/>
    <col min="14081" max="14081" width="18" style="306" customWidth="1"/>
    <col min="14082" max="14082" width="17.42578125" style="306" customWidth="1"/>
    <col min="14083" max="14083" width="11.7109375" style="306" customWidth="1"/>
    <col min="14084" max="14084" width="9.42578125" style="306" customWidth="1"/>
    <col min="14085" max="14085" width="9.7109375" style="306" customWidth="1"/>
    <col min="14086" max="14086" width="8.7109375" style="306" bestFit="1" customWidth="1"/>
    <col min="14087" max="14087" width="11.28515625" style="306" bestFit="1" customWidth="1"/>
    <col min="14088" max="14088" width="15" style="306" customWidth="1"/>
    <col min="14089" max="14089" width="12.140625" style="306" customWidth="1"/>
    <col min="14090" max="14090" width="54" style="306" customWidth="1"/>
    <col min="14091" max="14326" width="11.42578125" style="306" customWidth="1"/>
    <col min="14327" max="14327" width="18.7109375" style="306" customWidth="1"/>
    <col min="14328" max="14336" width="15.42578125" style="306"/>
    <col min="14337" max="14337" width="18" style="306" customWidth="1"/>
    <col min="14338" max="14338" width="17.42578125" style="306" customWidth="1"/>
    <col min="14339" max="14339" width="11.7109375" style="306" customWidth="1"/>
    <col min="14340" max="14340" width="9.42578125" style="306" customWidth="1"/>
    <col min="14341" max="14341" width="9.7109375" style="306" customWidth="1"/>
    <col min="14342" max="14342" width="8.7109375" style="306" bestFit="1" customWidth="1"/>
    <col min="14343" max="14343" width="11.28515625" style="306" bestFit="1" customWidth="1"/>
    <col min="14344" max="14344" width="15" style="306" customWidth="1"/>
    <col min="14345" max="14345" width="12.140625" style="306" customWidth="1"/>
    <col min="14346" max="14346" width="54" style="306" customWidth="1"/>
    <col min="14347" max="14582" width="11.42578125" style="306" customWidth="1"/>
    <col min="14583" max="14583" width="18.7109375" style="306" customWidth="1"/>
    <col min="14584" max="14592" width="15.42578125" style="306"/>
    <col min="14593" max="14593" width="18" style="306" customWidth="1"/>
    <col min="14594" max="14594" width="17.42578125" style="306" customWidth="1"/>
    <col min="14595" max="14595" width="11.7109375" style="306" customWidth="1"/>
    <col min="14596" max="14596" width="9.42578125" style="306" customWidth="1"/>
    <col min="14597" max="14597" width="9.7109375" style="306" customWidth="1"/>
    <col min="14598" max="14598" width="8.7109375" style="306" bestFit="1" customWidth="1"/>
    <col min="14599" max="14599" width="11.28515625" style="306" bestFit="1" customWidth="1"/>
    <col min="14600" max="14600" width="15" style="306" customWidth="1"/>
    <col min="14601" max="14601" width="12.140625" style="306" customWidth="1"/>
    <col min="14602" max="14602" width="54" style="306" customWidth="1"/>
    <col min="14603" max="14838" width="11.42578125" style="306" customWidth="1"/>
    <col min="14839" max="14839" width="18.7109375" style="306" customWidth="1"/>
    <col min="14840" max="14848" width="15.42578125" style="306"/>
    <col min="14849" max="14849" width="18" style="306" customWidth="1"/>
    <col min="14850" max="14850" width="17.42578125" style="306" customWidth="1"/>
    <col min="14851" max="14851" width="11.7109375" style="306" customWidth="1"/>
    <col min="14852" max="14852" width="9.42578125" style="306" customWidth="1"/>
    <col min="14853" max="14853" width="9.7109375" style="306" customWidth="1"/>
    <col min="14854" max="14854" width="8.7109375" style="306" bestFit="1" customWidth="1"/>
    <col min="14855" max="14855" width="11.28515625" style="306" bestFit="1" customWidth="1"/>
    <col min="14856" max="14856" width="15" style="306" customWidth="1"/>
    <col min="14857" max="14857" width="12.140625" style="306" customWidth="1"/>
    <col min="14858" max="14858" width="54" style="306" customWidth="1"/>
    <col min="14859" max="15094" width="11.42578125" style="306" customWidth="1"/>
    <col min="15095" max="15095" width="18.7109375" style="306" customWidth="1"/>
    <col min="15096" max="15104" width="15.42578125" style="306"/>
    <col min="15105" max="15105" width="18" style="306" customWidth="1"/>
    <col min="15106" max="15106" width="17.42578125" style="306" customWidth="1"/>
    <col min="15107" max="15107" width="11.7109375" style="306" customWidth="1"/>
    <col min="15108" max="15108" width="9.42578125" style="306" customWidth="1"/>
    <col min="15109" max="15109" width="9.7109375" style="306" customWidth="1"/>
    <col min="15110" max="15110" width="8.7109375" style="306" bestFit="1" customWidth="1"/>
    <col min="15111" max="15111" width="11.28515625" style="306" bestFit="1" customWidth="1"/>
    <col min="15112" max="15112" width="15" style="306" customWidth="1"/>
    <col min="15113" max="15113" width="12.140625" style="306" customWidth="1"/>
    <col min="15114" max="15114" width="54" style="306" customWidth="1"/>
    <col min="15115" max="15350" width="11.42578125" style="306" customWidth="1"/>
    <col min="15351" max="15351" width="18.7109375" style="306" customWidth="1"/>
    <col min="15352" max="15360" width="15.42578125" style="306"/>
    <col min="15361" max="15361" width="18" style="306" customWidth="1"/>
    <col min="15362" max="15362" width="17.42578125" style="306" customWidth="1"/>
    <col min="15363" max="15363" width="11.7109375" style="306" customWidth="1"/>
    <col min="15364" max="15364" width="9.42578125" style="306" customWidth="1"/>
    <col min="15365" max="15365" width="9.7109375" style="306" customWidth="1"/>
    <col min="15366" max="15366" width="8.7109375" style="306" bestFit="1" customWidth="1"/>
    <col min="15367" max="15367" width="11.28515625" style="306" bestFit="1" customWidth="1"/>
    <col min="15368" max="15368" width="15" style="306" customWidth="1"/>
    <col min="15369" max="15369" width="12.140625" style="306" customWidth="1"/>
    <col min="15370" max="15370" width="54" style="306" customWidth="1"/>
    <col min="15371" max="15606" width="11.42578125" style="306" customWidth="1"/>
    <col min="15607" max="15607" width="18.7109375" style="306" customWidth="1"/>
    <col min="15608" max="15616" width="15.42578125" style="306"/>
    <col min="15617" max="15617" width="18" style="306" customWidth="1"/>
    <col min="15618" max="15618" width="17.42578125" style="306" customWidth="1"/>
    <col min="15619" max="15619" width="11.7109375" style="306" customWidth="1"/>
    <col min="15620" max="15620" width="9.42578125" style="306" customWidth="1"/>
    <col min="15621" max="15621" width="9.7109375" style="306" customWidth="1"/>
    <col min="15622" max="15622" width="8.7109375" style="306" bestFit="1" customWidth="1"/>
    <col min="15623" max="15623" width="11.28515625" style="306" bestFit="1" customWidth="1"/>
    <col min="15624" max="15624" width="15" style="306" customWidth="1"/>
    <col min="15625" max="15625" width="12.140625" style="306" customWidth="1"/>
    <col min="15626" max="15626" width="54" style="306" customWidth="1"/>
    <col min="15627" max="15862" width="11.42578125" style="306" customWidth="1"/>
    <col min="15863" max="15863" width="18.7109375" style="306" customWidth="1"/>
    <col min="15864" max="15872" width="15.42578125" style="306"/>
    <col min="15873" max="15873" width="18" style="306" customWidth="1"/>
    <col min="15874" max="15874" width="17.42578125" style="306" customWidth="1"/>
    <col min="15875" max="15875" width="11.7109375" style="306" customWidth="1"/>
    <col min="15876" max="15876" width="9.42578125" style="306" customWidth="1"/>
    <col min="15877" max="15877" width="9.7109375" style="306" customWidth="1"/>
    <col min="15878" max="15878" width="8.7109375" style="306" bestFit="1" customWidth="1"/>
    <col min="15879" max="15879" width="11.28515625" style="306" bestFit="1" customWidth="1"/>
    <col min="15880" max="15880" width="15" style="306" customWidth="1"/>
    <col min="15881" max="15881" width="12.140625" style="306" customWidth="1"/>
    <col min="15882" max="15882" width="54" style="306" customWidth="1"/>
    <col min="15883" max="16118" width="11.42578125" style="306" customWidth="1"/>
    <col min="16119" max="16119" width="18.7109375" style="306" customWidth="1"/>
    <col min="16120" max="16128" width="15.42578125" style="306"/>
    <col min="16129" max="16129" width="18" style="306" customWidth="1"/>
    <col min="16130" max="16130" width="17.42578125" style="306" customWidth="1"/>
    <col min="16131" max="16131" width="11.7109375" style="306" customWidth="1"/>
    <col min="16132" max="16132" width="9.42578125" style="306" customWidth="1"/>
    <col min="16133" max="16133" width="9.7109375" style="306" customWidth="1"/>
    <col min="16134" max="16134" width="8.7109375" style="306" bestFit="1" customWidth="1"/>
    <col min="16135" max="16135" width="11.28515625" style="306" bestFit="1" customWidth="1"/>
    <col min="16136" max="16136" width="15" style="306" customWidth="1"/>
    <col min="16137" max="16137" width="12.140625" style="306" customWidth="1"/>
    <col min="16138" max="16138" width="54" style="306" customWidth="1"/>
    <col min="16139" max="16374" width="11.42578125" style="306" customWidth="1"/>
    <col min="16375" max="16375" width="18.7109375" style="306" customWidth="1"/>
    <col min="16376" max="16384" width="15.42578125" style="306"/>
  </cols>
  <sheetData>
    <row r="1" spans="1:12" ht="24.95" customHeight="1" x14ac:dyDescent="0.25">
      <c r="C1" s="492"/>
    </row>
    <row r="2" spans="1:12" ht="24.95" customHeight="1" x14ac:dyDescent="0.25">
      <c r="A2" s="626" t="s">
        <v>4</v>
      </c>
      <c r="B2" s="626"/>
      <c r="C2" s="626"/>
      <c r="D2" s="626"/>
      <c r="E2" s="626"/>
      <c r="F2" s="626"/>
      <c r="G2" s="626"/>
      <c r="H2" s="626"/>
      <c r="I2" s="626"/>
      <c r="J2" s="626"/>
    </row>
    <row r="3" spans="1:12" ht="26.25" customHeight="1" x14ac:dyDescent="0.25">
      <c r="A3" s="627" t="s">
        <v>177</v>
      </c>
      <c r="B3" s="628"/>
      <c r="C3" s="628"/>
      <c r="D3" s="628"/>
      <c r="E3" s="628"/>
      <c r="F3" s="628"/>
      <c r="G3" s="628"/>
      <c r="H3" s="628"/>
      <c r="I3" s="628"/>
      <c r="J3" s="628"/>
    </row>
    <row r="4" spans="1:12" ht="13.5" customHeight="1" thickBot="1" x14ac:dyDescent="0.3">
      <c r="A4" s="258"/>
      <c r="B4" s="259"/>
      <c r="C4" s="259"/>
      <c r="D4" s="259"/>
      <c r="E4" s="259"/>
      <c r="F4" s="259"/>
      <c r="G4" s="259"/>
      <c r="H4" s="259"/>
      <c r="I4" s="260"/>
      <c r="J4" s="309"/>
    </row>
    <row r="5" spans="1:12" x14ac:dyDescent="0.25">
      <c r="A5" s="629" t="s">
        <v>6</v>
      </c>
      <c r="B5" s="630"/>
      <c r="C5" s="630"/>
      <c r="D5" s="630"/>
      <c r="E5" s="630"/>
      <c r="F5" s="630"/>
      <c r="G5" s="630"/>
      <c r="H5" s="631"/>
      <c r="I5" s="262" t="s">
        <v>7</v>
      </c>
      <c r="J5" s="310"/>
    </row>
    <row r="6" spans="1:12" x14ac:dyDescent="0.25">
      <c r="A6" s="632" t="s">
        <v>8</v>
      </c>
      <c r="B6" s="633"/>
      <c r="C6" s="633"/>
      <c r="D6" s="633"/>
      <c r="E6" s="633"/>
      <c r="F6" s="633"/>
      <c r="G6" s="633"/>
      <c r="H6" s="633"/>
      <c r="I6" s="311" t="s">
        <v>77</v>
      </c>
      <c r="J6" s="312"/>
    </row>
    <row r="7" spans="1:12" x14ac:dyDescent="0.25">
      <c r="A7" s="624" t="s">
        <v>10</v>
      </c>
      <c r="B7" s="625"/>
      <c r="C7" s="625"/>
      <c r="D7" s="625"/>
      <c r="E7" s="625"/>
      <c r="F7" s="625"/>
      <c r="G7" s="625"/>
      <c r="H7" s="625"/>
      <c r="I7" s="265"/>
      <c r="J7" s="313"/>
    </row>
    <row r="8" spans="1:12" x14ac:dyDescent="0.25">
      <c r="A8" s="604" t="s">
        <v>11</v>
      </c>
      <c r="B8" s="605"/>
      <c r="C8" s="605"/>
      <c r="D8" s="605"/>
      <c r="E8" s="605"/>
      <c r="F8" s="605"/>
      <c r="G8" s="605"/>
      <c r="H8" s="605"/>
      <c r="I8" s="265"/>
      <c r="J8" s="313"/>
    </row>
    <row r="9" spans="1:12" x14ac:dyDescent="0.25">
      <c r="A9" s="267" t="s">
        <v>12</v>
      </c>
      <c r="B9" s="474">
        <f>I22</f>
        <v>294300000</v>
      </c>
      <c r="C9" s="268"/>
      <c r="D9" s="269"/>
      <c r="E9" s="269"/>
      <c r="F9" s="269"/>
      <c r="G9" s="269"/>
      <c r="H9" s="270"/>
      <c r="I9" s="271"/>
      <c r="J9" s="314"/>
    </row>
    <row r="10" spans="1:12" ht="21" customHeight="1" x14ac:dyDescent="0.25">
      <c r="A10" s="273" t="s">
        <v>13</v>
      </c>
      <c r="B10" s="274"/>
      <c r="C10" s="275"/>
      <c r="D10" s="269"/>
      <c r="E10" s="269"/>
      <c r="F10" s="268"/>
      <c r="G10" s="276"/>
      <c r="H10" s="606" t="s">
        <v>178</v>
      </c>
      <c r="I10" s="607"/>
      <c r="J10" s="608"/>
    </row>
    <row r="11" spans="1:12" ht="22.5" customHeight="1" x14ac:dyDescent="0.25">
      <c r="A11" s="273" t="s">
        <v>15</v>
      </c>
      <c r="B11" s="274"/>
      <c r="C11" s="275"/>
      <c r="D11" s="269"/>
      <c r="E11" s="269"/>
      <c r="F11" s="269"/>
      <c r="G11" s="276"/>
      <c r="H11" s="277" t="s">
        <v>16</v>
      </c>
      <c r="I11" s="609" t="s">
        <v>17</v>
      </c>
      <c r="J11" s="610"/>
    </row>
    <row r="12" spans="1:12" ht="15.75" thickBot="1" x14ac:dyDescent="0.3">
      <c r="A12" s="278" t="s">
        <v>18</v>
      </c>
      <c r="B12" s="279"/>
      <c r="C12" s="280"/>
      <c r="D12" s="269"/>
      <c r="E12" s="269"/>
      <c r="F12" s="269"/>
      <c r="G12" s="276"/>
      <c r="H12" s="276" t="s">
        <v>19</v>
      </c>
      <c r="I12" s="611" t="s">
        <v>20</v>
      </c>
      <c r="J12" s="612"/>
    </row>
    <row r="13" spans="1:12" s="315" customFormat="1" ht="33" customHeight="1" x14ac:dyDescent="0.25">
      <c r="A13" s="613" t="s">
        <v>21</v>
      </c>
      <c r="B13" s="615" t="s">
        <v>22</v>
      </c>
      <c r="C13" s="615" t="s">
        <v>23</v>
      </c>
      <c r="D13" s="615" t="s">
        <v>24</v>
      </c>
      <c r="E13" s="615" t="s">
        <v>25</v>
      </c>
      <c r="F13" s="617" t="s">
        <v>26</v>
      </c>
      <c r="G13" s="617"/>
      <c r="H13" s="618" t="s">
        <v>27</v>
      </c>
      <c r="I13" s="620" t="s">
        <v>28</v>
      </c>
      <c r="J13" s="639" t="s">
        <v>137</v>
      </c>
      <c r="K13" s="436" t="s">
        <v>78</v>
      </c>
      <c r="L13" s="437" t="s">
        <v>79</v>
      </c>
    </row>
    <row r="14" spans="1:12" s="315" customFormat="1" ht="34.5" thickBot="1" x14ac:dyDescent="0.3">
      <c r="A14" s="614"/>
      <c r="B14" s="616"/>
      <c r="C14" s="616"/>
      <c r="D14" s="616"/>
      <c r="E14" s="616"/>
      <c r="F14" s="491" t="s">
        <v>30</v>
      </c>
      <c r="G14" s="463" t="s">
        <v>179</v>
      </c>
      <c r="H14" s="619"/>
      <c r="I14" s="621"/>
      <c r="J14" s="640"/>
      <c r="K14" s="436" t="s">
        <v>80</v>
      </c>
      <c r="L14" s="437" t="s">
        <v>80</v>
      </c>
    </row>
    <row r="15" spans="1:12" x14ac:dyDescent="0.25">
      <c r="A15" s="282">
        <v>1</v>
      </c>
      <c r="B15" s="283">
        <v>2</v>
      </c>
      <c r="C15" s="283">
        <v>3</v>
      </c>
      <c r="D15" s="284">
        <v>4</v>
      </c>
      <c r="E15" s="284">
        <v>5</v>
      </c>
      <c r="F15" s="599">
        <v>6</v>
      </c>
      <c r="G15" s="600"/>
      <c r="H15" s="285">
        <v>7</v>
      </c>
      <c r="I15" s="286">
        <v>8</v>
      </c>
      <c r="J15" s="316">
        <v>9</v>
      </c>
      <c r="K15" s="490">
        <v>5</v>
      </c>
      <c r="L15" s="490">
        <v>15</v>
      </c>
    </row>
    <row r="16" spans="1:12" s="324" customFormat="1" ht="71.25" customHeight="1" x14ac:dyDescent="0.25">
      <c r="A16" s="317" t="s">
        <v>180</v>
      </c>
      <c r="B16" s="318" t="s">
        <v>181</v>
      </c>
      <c r="C16" s="319">
        <v>4</v>
      </c>
      <c r="D16" s="320">
        <v>10</v>
      </c>
      <c r="E16" s="321">
        <v>0</v>
      </c>
      <c r="F16" s="322">
        <v>44228</v>
      </c>
      <c r="G16" s="322" t="s">
        <v>182</v>
      </c>
      <c r="H16" s="504">
        <v>3270000</v>
      </c>
      <c r="I16" s="323">
        <f t="shared" ref="I16:I21" si="0">(C16*D16*H16)+(H16/30*E16*C16)</f>
        <v>130800000</v>
      </c>
      <c r="J16" s="447" t="s">
        <v>183</v>
      </c>
      <c r="K16" s="441">
        <f>H16/30*K15</f>
        <v>545000</v>
      </c>
      <c r="L16" s="441">
        <f>I16/30*L15</f>
        <v>65400000</v>
      </c>
    </row>
    <row r="17" spans="1:11" s="324" customFormat="1" ht="59.25" customHeight="1" x14ac:dyDescent="0.25">
      <c r="A17" s="325" t="s">
        <v>184</v>
      </c>
      <c r="B17" s="318" t="s">
        <v>156</v>
      </c>
      <c r="C17" s="326">
        <v>1</v>
      </c>
      <c r="D17" s="320">
        <v>10</v>
      </c>
      <c r="E17" s="321">
        <v>0</v>
      </c>
      <c r="F17" s="322">
        <v>44228</v>
      </c>
      <c r="G17" s="322" t="s">
        <v>182</v>
      </c>
      <c r="H17" s="504">
        <v>3270000</v>
      </c>
      <c r="I17" s="323">
        <f t="shared" si="0"/>
        <v>32700000</v>
      </c>
      <c r="J17" s="447" t="s">
        <v>185</v>
      </c>
      <c r="K17" s="507"/>
    </row>
    <row r="18" spans="1:11" s="324" customFormat="1" ht="72" customHeight="1" x14ac:dyDescent="0.25">
      <c r="A18" s="317" t="s">
        <v>186</v>
      </c>
      <c r="B18" s="318" t="s">
        <v>156</v>
      </c>
      <c r="C18" s="326">
        <v>1</v>
      </c>
      <c r="D18" s="320">
        <v>10</v>
      </c>
      <c r="E18" s="321">
        <v>0</v>
      </c>
      <c r="F18" s="322">
        <v>44228</v>
      </c>
      <c r="G18" s="322" t="s">
        <v>182</v>
      </c>
      <c r="H18" s="504">
        <v>3270000</v>
      </c>
      <c r="I18" s="323">
        <f t="shared" si="0"/>
        <v>32700000</v>
      </c>
      <c r="J18" s="447" t="s">
        <v>187</v>
      </c>
    </row>
    <row r="19" spans="1:11" s="324" customFormat="1" ht="73.5" customHeight="1" x14ac:dyDescent="0.25">
      <c r="A19" s="317" t="s">
        <v>188</v>
      </c>
      <c r="B19" s="318" t="s">
        <v>156</v>
      </c>
      <c r="C19" s="326">
        <v>1</v>
      </c>
      <c r="D19" s="320">
        <v>10</v>
      </c>
      <c r="E19" s="321">
        <v>0</v>
      </c>
      <c r="F19" s="322">
        <v>44228</v>
      </c>
      <c r="G19" s="322" t="s">
        <v>182</v>
      </c>
      <c r="H19" s="504">
        <v>3270000</v>
      </c>
      <c r="I19" s="323">
        <f t="shared" si="0"/>
        <v>32700000</v>
      </c>
      <c r="J19" s="447" t="s">
        <v>189</v>
      </c>
    </row>
    <row r="20" spans="1:11" s="324" customFormat="1" ht="72.75" customHeight="1" x14ac:dyDescent="0.25">
      <c r="A20" s="317" t="s">
        <v>190</v>
      </c>
      <c r="B20" s="318" t="s">
        <v>156</v>
      </c>
      <c r="C20" s="326">
        <v>1</v>
      </c>
      <c r="D20" s="320">
        <v>10</v>
      </c>
      <c r="E20" s="321">
        <v>0</v>
      </c>
      <c r="F20" s="322">
        <v>44228</v>
      </c>
      <c r="G20" s="322" t="s">
        <v>182</v>
      </c>
      <c r="H20" s="504">
        <v>3270000</v>
      </c>
      <c r="I20" s="323">
        <f t="shared" si="0"/>
        <v>32700000</v>
      </c>
      <c r="J20" s="447" t="s">
        <v>191</v>
      </c>
    </row>
    <row r="21" spans="1:11" s="324" customFormat="1" ht="71.25" customHeight="1" x14ac:dyDescent="0.25">
      <c r="A21" s="317" t="s">
        <v>192</v>
      </c>
      <c r="B21" s="318" t="s">
        <v>156</v>
      </c>
      <c r="C21" s="319">
        <v>1</v>
      </c>
      <c r="D21" s="320">
        <v>10</v>
      </c>
      <c r="E21" s="321">
        <v>0</v>
      </c>
      <c r="F21" s="322">
        <v>44228</v>
      </c>
      <c r="G21" s="322" t="s">
        <v>182</v>
      </c>
      <c r="H21" s="504">
        <v>3270000</v>
      </c>
      <c r="I21" s="323">
        <f t="shared" si="0"/>
        <v>32700000</v>
      </c>
      <c r="J21" s="447" t="s">
        <v>193</v>
      </c>
    </row>
    <row r="22" spans="1:11" ht="15.75" thickBot="1" x14ac:dyDescent="0.3">
      <c r="A22" s="327"/>
      <c r="B22" s="328" t="s">
        <v>3</v>
      </c>
      <c r="C22" s="328">
        <f>SUM(C16:C21)</f>
        <v>9</v>
      </c>
      <c r="D22" s="329"/>
      <c r="E22" s="330"/>
      <c r="F22" s="329"/>
      <c r="G22" s="329"/>
      <c r="H22" s="329"/>
      <c r="I22" s="331">
        <f>SUM(I16:I21)</f>
        <v>294300000</v>
      </c>
      <c r="J22" s="332"/>
    </row>
    <row r="23" spans="1:11" x14ac:dyDescent="0.25">
      <c r="C23" s="492"/>
      <c r="I23" s="333"/>
    </row>
    <row r="24" spans="1:11" x14ac:dyDescent="0.25">
      <c r="C24" s="492"/>
      <c r="I24" s="334"/>
    </row>
    <row r="27" spans="1:11" x14ac:dyDescent="0.25">
      <c r="C27" s="492"/>
      <c r="E27" s="637"/>
      <c r="F27" s="637"/>
      <c r="G27" s="637"/>
      <c r="I27" s="634"/>
      <c r="J27" s="637"/>
    </row>
    <row r="28" spans="1:11" x14ac:dyDescent="0.25">
      <c r="A28" s="638" t="s">
        <v>172</v>
      </c>
      <c r="B28" s="638"/>
      <c r="C28" s="306"/>
      <c r="E28" s="638" t="s">
        <v>173</v>
      </c>
      <c r="F28" s="638"/>
      <c r="G28" s="638"/>
      <c r="J28" s="492" t="s">
        <v>70</v>
      </c>
    </row>
    <row r="29" spans="1:11" x14ac:dyDescent="0.25">
      <c r="A29" s="634" t="s">
        <v>97</v>
      </c>
      <c r="B29" s="634"/>
      <c r="C29" s="306"/>
      <c r="E29" s="634" t="s">
        <v>174</v>
      </c>
      <c r="F29" s="634"/>
      <c r="G29" s="634"/>
      <c r="J29" s="492" t="s">
        <v>73</v>
      </c>
    </row>
    <row r="30" spans="1:11" ht="26.25" customHeight="1" x14ac:dyDescent="0.25">
      <c r="A30" s="635" t="s">
        <v>175</v>
      </c>
      <c r="B30" s="635"/>
      <c r="C30" s="324"/>
      <c r="D30" s="324"/>
      <c r="E30" s="636" t="s">
        <v>176</v>
      </c>
      <c r="F30" s="636"/>
      <c r="G30" s="636"/>
      <c r="H30" s="335"/>
      <c r="I30" s="324"/>
      <c r="J30" s="493" t="s">
        <v>76</v>
      </c>
    </row>
  </sheetData>
  <mergeCells count="27">
    <mergeCell ref="A7:H7"/>
    <mergeCell ref="A2:J2"/>
    <mergeCell ref="A3:J3"/>
    <mergeCell ref="A5:H5"/>
    <mergeCell ref="A6:H6"/>
    <mergeCell ref="I27:J27"/>
    <mergeCell ref="A28:B28"/>
    <mergeCell ref="E28:G28"/>
    <mergeCell ref="A8:H8"/>
    <mergeCell ref="H10:J10"/>
    <mergeCell ref="I11:J11"/>
    <mergeCell ref="I12:J12"/>
    <mergeCell ref="A13:A14"/>
    <mergeCell ref="B13:B14"/>
    <mergeCell ref="C13:C14"/>
    <mergeCell ref="D13:D14"/>
    <mergeCell ref="E13:E14"/>
    <mergeCell ref="F13:G13"/>
    <mergeCell ref="H13:H14"/>
    <mergeCell ref="I13:I14"/>
    <mergeCell ref="J13:J14"/>
    <mergeCell ref="A29:B29"/>
    <mergeCell ref="E29:G29"/>
    <mergeCell ref="A30:B30"/>
    <mergeCell ref="E30:G30"/>
    <mergeCell ref="F15:G15"/>
    <mergeCell ref="E27:G27"/>
  </mergeCells>
  <printOptions horizontalCentered="1"/>
  <pageMargins left="0.31496062992125984" right="0.31496062992125984" top="0.15748031496062992" bottom="0.15748031496062992" header="0.31496062992125984" footer="0.31496062992125984"/>
  <pageSetup scale="53" orientation="landscape" r:id="rId1"/>
  <rowBreaks count="1" manualBreakCount="1">
    <brk id="21" max="16383"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6E568-3CF9-4FAA-BA65-39FEE6D693C4}">
  <sheetPr>
    <tabColor rgb="FF00B0F0"/>
  </sheetPr>
  <dimension ref="A1:N33"/>
  <sheetViews>
    <sheetView zoomScale="90" zoomScaleNormal="90" workbookViewId="0"/>
  </sheetViews>
  <sheetFormatPr baseColWidth="10" defaultColWidth="15.42578125" defaultRowHeight="15" x14ac:dyDescent="0.25"/>
  <cols>
    <col min="1" max="1" width="29.7109375" style="336" customWidth="1"/>
    <col min="2" max="2" width="22.7109375" style="336" customWidth="1"/>
    <col min="3" max="3" width="9.28515625" style="337" customWidth="1"/>
    <col min="4" max="5" width="9.28515625" style="336" customWidth="1"/>
    <col min="6" max="7" width="10.7109375" style="336" customWidth="1"/>
    <col min="8" max="8" width="11.7109375" style="336" customWidth="1"/>
    <col min="9" max="9" width="13.7109375" style="336" customWidth="1"/>
    <col min="10" max="10" width="120.7109375" style="338" customWidth="1"/>
    <col min="11" max="11" width="16.28515625" style="336" customWidth="1"/>
    <col min="12" max="12" width="16.5703125" style="336" customWidth="1"/>
    <col min="13" max="13" width="11.42578125" style="336" customWidth="1"/>
    <col min="14" max="14" width="16.140625" style="336" customWidth="1"/>
    <col min="15" max="247" width="11.42578125" style="336" customWidth="1"/>
    <col min="248" max="248" width="18.7109375" style="336" customWidth="1"/>
    <col min="249" max="256" width="15.42578125" style="336"/>
    <col min="257" max="257" width="24.85546875" style="336" customWidth="1"/>
    <col min="258" max="258" width="23" style="336" customWidth="1"/>
    <col min="259" max="261" width="9.28515625" style="336" customWidth="1"/>
    <col min="262" max="263" width="11.42578125" style="336" customWidth="1"/>
    <col min="264" max="264" width="12.42578125" style="336" customWidth="1"/>
    <col min="265" max="265" width="14.5703125" style="336" customWidth="1"/>
    <col min="266" max="266" width="65.42578125" style="336" customWidth="1"/>
    <col min="267" max="503" width="11.42578125" style="336" customWidth="1"/>
    <col min="504" max="504" width="18.7109375" style="336" customWidth="1"/>
    <col min="505" max="512" width="15.42578125" style="336"/>
    <col min="513" max="513" width="24.85546875" style="336" customWidth="1"/>
    <col min="514" max="514" width="23" style="336" customWidth="1"/>
    <col min="515" max="517" width="9.28515625" style="336" customWidth="1"/>
    <col min="518" max="519" width="11.42578125" style="336" customWidth="1"/>
    <col min="520" max="520" width="12.42578125" style="336" customWidth="1"/>
    <col min="521" max="521" width="14.5703125" style="336" customWidth="1"/>
    <col min="522" max="522" width="65.42578125" style="336" customWidth="1"/>
    <col min="523" max="759" width="11.42578125" style="336" customWidth="1"/>
    <col min="760" max="760" width="18.7109375" style="336" customWidth="1"/>
    <col min="761" max="768" width="15.42578125" style="336"/>
    <col min="769" max="769" width="24.85546875" style="336" customWidth="1"/>
    <col min="770" max="770" width="23" style="336" customWidth="1"/>
    <col min="771" max="773" width="9.28515625" style="336" customWidth="1"/>
    <col min="774" max="775" width="11.42578125" style="336" customWidth="1"/>
    <col min="776" max="776" width="12.42578125" style="336" customWidth="1"/>
    <col min="777" max="777" width="14.5703125" style="336" customWidth="1"/>
    <col min="778" max="778" width="65.42578125" style="336" customWidth="1"/>
    <col min="779" max="1015" width="11.42578125" style="336" customWidth="1"/>
    <col min="1016" max="1016" width="18.7109375" style="336" customWidth="1"/>
    <col min="1017" max="1024" width="15.42578125" style="336"/>
    <col min="1025" max="1025" width="24.85546875" style="336" customWidth="1"/>
    <col min="1026" max="1026" width="23" style="336" customWidth="1"/>
    <col min="1027" max="1029" width="9.28515625" style="336" customWidth="1"/>
    <col min="1030" max="1031" width="11.42578125" style="336" customWidth="1"/>
    <col min="1032" max="1032" width="12.42578125" style="336" customWidth="1"/>
    <col min="1033" max="1033" width="14.5703125" style="336" customWidth="1"/>
    <col min="1034" max="1034" width="65.42578125" style="336" customWidth="1"/>
    <col min="1035" max="1271" width="11.42578125" style="336" customWidth="1"/>
    <col min="1272" max="1272" width="18.7109375" style="336" customWidth="1"/>
    <col min="1273" max="1280" width="15.42578125" style="336"/>
    <col min="1281" max="1281" width="24.85546875" style="336" customWidth="1"/>
    <col min="1282" max="1282" width="23" style="336" customWidth="1"/>
    <col min="1283" max="1285" width="9.28515625" style="336" customWidth="1"/>
    <col min="1286" max="1287" width="11.42578125" style="336" customWidth="1"/>
    <col min="1288" max="1288" width="12.42578125" style="336" customWidth="1"/>
    <col min="1289" max="1289" width="14.5703125" style="336" customWidth="1"/>
    <col min="1290" max="1290" width="65.42578125" style="336" customWidth="1"/>
    <col min="1291" max="1527" width="11.42578125" style="336" customWidth="1"/>
    <col min="1528" max="1528" width="18.7109375" style="336" customWidth="1"/>
    <col min="1529" max="1536" width="15.42578125" style="336"/>
    <col min="1537" max="1537" width="24.85546875" style="336" customWidth="1"/>
    <col min="1538" max="1538" width="23" style="336" customWidth="1"/>
    <col min="1539" max="1541" width="9.28515625" style="336" customWidth="1"/>
    <col min="1542" max="1543" width="11.42578125" style="336" customWidth="1"/>
    <col min="1544" max="1544" width="12.42578125" style="336" customWidth="1"/>
    <col min="1545" max="1545" width="14.5703125" style="336" customWidth="1"/>
    <col min="1546" max="1546" width="65.42578125" style="336" customWidth="1"/>
    <col min="1547" max="1783" width="11.42578125" style="336" customWidth="1"/>
    <col min="1784" max="1784" width="18.7109375" style="336" customWidth="1"/>
    <col min="1785" max="1792" width="15.42578125" style="336"/>
    <col min="1793" max="1793" width="24.85546875" style="336" customWidth="1"/>
    <col min="1794" max="1794" width="23" style="336" customWidth="1"/>
    <col min="1795" max="1797" width="9.28515625" style="336" customWidth="1"/>
    <col min="1798" max="1799" width="11.42578125" style="336" customWidth="1"/>
    <col min="1800" max="1800" width="12.42578125" style="336" customWidth="1"/>
    <col min="1801" max="1801" width="14.5703125" style="336" customWidth="1"/>
    <col min="1802" max="1802" width="65.42578125" style="336" customWidth="1"/>
    <col min="1803" max="2039" width="11.42578125" style="336" customWidth="1"/>
    <col min="2040" max="2040" width="18.7109375" style="336" customWidth="1"/>
    <col min="2041" max="2048" width="15.42578125" style="336"/>
    <col min="2049" max="2049" width="24.85546875" style="336" customWidth="1"/>
    <col min="2050" max="2050" width="23" style="336" customWidth="1"/>
    <col min="2051" max="2053" width="9.28515625" style="336" customWidth="1"/>
    <col min="2054" max="2055" width="11.42578125" style="336" customWidth="1"/>
    <col min="2056" max="2056" width="12.42578125" style="336" customWidth="1"/>
    <col min="2057" max="2057" width="14.5703125" style="336" customWidth="1"/>
    <col min="2058" max="2058" width="65.42578125" style="336" customWidth="1"/>
    <col min="2059" max="2295" width="11.42578125" style="336" customWidth="1"/>
    <col min="2296" max="2296" width="18.7109375" style="336" customWidth="1"/>
    <col min="2297" max="2304" width="15.42578125" style="336"/>
    <col min="2305" max="2305" width="24.85546875" style="336" customWidth="1"/>
    <col min="2306" max="2306" width="23" style="336" customWidth="1"/>
    <col min="2307" max="2309" width="9.28515625" style="336" customWidth="1"/>
    <col min="2310" max="2311" width="11.42578125" style="336" customWidth="1"/>
    <col min="2312" max="2312" width="12.42578125" style="336" customWidth="1"/>
    <col min="2313" max="2313" width="14.5703125" style="336" customWidth="1"/>
    <col min="2314" max="2314" width="65.42578125" style="336" customWidth="1"/>
    <col min="2315" max="2551" width="11.42578125" style="336" customWidth="1"/>
    <col min="2552" max="2552" width="18.7109375" style="336" customWidth="1"/>
    <col min="2553" max="2560" width="15.42578125" style="336"/>
    <col min="2561" max="2561" width="24.85546875" style="336" customWidth="1"/>
    <col min="2562" max="2562" width="23" style="336" customWidth="1"/>
    <col min="2563" max="2565" width="9.28515625" style="336" customWidth="1"/>
    <col min="2566" max="2567" width="11.42578125" style="336" customWidth="1"/>
    <col min="2568" max="2568" width="12.42578125" style="336" customWidth="1"/>
    <col min="2569" max="2569" width="14.5703125" style="336" customWidth="1"/>
    <col min="2570" max="2570" width="65.42578125" style="336" customWidth="1"/>
    <col min="2571" max="2807" width="11.42578125" style="336" customWidth="1"/>
    <col min="2808" max="2808" width="18.7109375" style="336" customWidth="1"/>
    <col min="2809" max="2816" width="15.42578125" style="336"/>
    <col min="2817" max="2817" width="24.85546875" style="336" customWidth="1"/>
    <col min="2818" max="2818" width="23" style="336" customWidth="1"/>
    <col min="2819" max="2821" width="9.28515625" style="336" customWidth="1"/>
    <col min="2822" max="2823" width="11.42578125" style="336" customWidth="1"/>
    <col min="2824" max="2824" width="12.42578125" style="336" customWidth="1"/>
    <col min="2825" max="2825" width="14.5703125" style="336" customWidth="1"/>
    <col min="2826" max="2826" width="65.42578125" style="336" customWidth="1"/>
    <col min="2827" max="3063" width="11.42578125" style="336" customWidth="1"/>
    <col min="3064" max="3064" width="18.7109375" style="336" customWidth="1"/>
    <col min="3065" max="3072" width="15.42578125" style="336"/>
    <col min="3073" max="3073" width="24.85546875" style="336" customWidth="1"/>
    <col min="3074" max="3074" width="23" style="336" customWidth="1"/>
    <col min="3075" max="3077" width="9.28515625" style="336" customWidth="1"/>
    <col min="3078" max="3079" width="11.42578125" style="336" customWidth="1"/>
    <col min="3080" max="3080" width="12.42578125" style="336" customWidth="1"/>
    <col min="3081" max="3081" width="14.5703125" style="336" customWidth="1"/>
    <col min="3082" max="3082" width="65.42578125" style="336" customWidth="1"/>
    <col min="3083" max="3319" width="11.42578125" style="336" customWidth="1"/>
    <col min="3320" max="3320" width="18.7109375" style="336" customWidth="1"/>
    <col min="3321" max="3328" width="15.42578125" style="336"/>
    <col min="3329" max="3329" width="24.85546875" style="336" customWidth="1"/>
    <col min="3330" max="3330" width="23" style="336" customWidth="1"/>
    <col min="3331" max="3333" width="9.28515625" style="336" customWidth="1"/>
    <col min="3334" max="3335" width="11.42578125" style="336" customWidth="1"/>
    <col min="3336" max="3336" width="12.42578125" style="336" customWidth="1"/>
    <col min="3337" max="3337" width="14.5703125" style="336" customWidth="1"/>
    <col min="3338" max="3338" width="65.42578125" style="336" customWidth="1"/>
    <col min="3339" max="3575" width="11.42578125" style="336" customWidth="1"/>
    <col min="3576" max="3576" width="18.7109375" style="336" customWidth="1"/>
    <col min="3577" max="3584" width="15.42578125" style="336"/>
    <col min="3585" max="3585" width="24.85546875" style="336" customWidth="1"/>
    <col min="3586" max="3586" width="23" style="336" customWidth="1"/>
    <col min="3587" max="3589" width="9.28515625" style="336" customWidth="1"/>
    <col min="3590" max="3591" width="11.42578125" style="336" customWidth="1"/>
    <col min="3592" max="3592" width="12.42578125" style="336" customWidth="1"/>
    <col min="3593" max="3593" width="14.5703125" style="336" customWidth="1"/>
    <col min="3594" max="3594" width="65.42578125" style="336" customWidth="1"/>
    <col min="3595" max="3831" width="11.42578125" style="336" customWidth="1"/>
    <col min="3832" max="3832" width="18.7109375" style="336" customWidth="1"/>
    <col min="3833" max="3840" width="15.42578125" style="336"/>
    <col min="3841" max="3841" width="24.85546875" style="336" customWidth="1"/>
    <col min="3842" max="3842" width="23" style="336" customWidth="1"/>
    <col min="3843" max="3845" width="9.28515625" style="336" customWidth="1"/>
    <col min="3846" max="3847" width="11.42578125" style="336" customWidth="1"/>
    <col min="3848" max="3848" width="12.42578125" style="336" customWidth="1"/>
    <col min="3849" max="3849" width="14.5703125" style="336" customWidth="1"/>
    <col min="3850" max="3850" width="65.42578125" style="336" customWidth="1"/>
    <col min="3851" max="4087" width="11.42578125" style="336" customWidth="1"/>
    <col min="4088" max="4088" width="18.7109375" style="336" customWidth="1"/>
    <col min="4089" max="4096" width="15.42578125" style="336"/>
    <col min="4097" max="4097" width="24.85546875" style="336" customWidth="1"/>
    <col min="4098" max="4098" width="23" style="336" customWidth="1"/>
    <col min="4099" max="4101" width="9.28515625" style="336" customWidth="1"/>
    <col min="4102" max="4103" width="11.42578125" style="336" customWidth="1"/>
    <col min="4104" max="4104" width="12.42578125" style="336" customWidth="1"/>
    <col min="4105" max="4105" width="14.5703125" style="336" customWidth="1"/>
    <col min="4106" max="4106" width="65.42578125" style="336" customWidth="1"/>
    <col min="4107" max="4343" width="11.42578125" style="336" customWidth="1"/>
    <col min="4344" max="4344" width="18.7109375" style="336" customWidth="1"/>
    <col min="4345" max="4352" width="15.42578125" style="336"/>
    <col min="4353" max="4353" width="24.85546875" style="336" customWidth="1"/>
    <col min="4354" max="4354" width="23" style="336" customWidth="1"/>
    <col min="4355" max="4357" width="9.28515625" style="336" customWidth="1"/>
    <col min="4358" max="4359" width="11.42578125" style="336" customWidth="1"/>
    <col min="4360" max="4360" width="12.42578125" style="336" customWidth="1"/>
    <col min="4361" max="4361" width="14.5703125" style="336" customWidth="1"/>
    <col min="4362" max="4362" width="65.42578125" style="336" customWidth="1"/>
    <col min="4363" max="4599" width="11.42578125" style="336" customWidth="1"/>
    <col min="4600" max="4600" width="18.7109375" style="336" customWidth="1"/>
    <col min="4601" max="4608" width="15.42578125" style="336"/>
    <col min="4609" max="4609" width="24.85546875" style="336" customWidth="1"/>
    <col min="4610" max="4610" width="23" style="336" customWidth="1"/>
    <col min="4611" max="4613" width="9.28515625" style="336" customWidth="1"/>
    <col min="4614" max="4615" width="11.42578125" style="336" customWidth="1"/>
    <col min="4616" max="4616" width="12.42578125" style="336" customWidth="1"/>
    <col min="4617" max="4617" width="14.5703125" style="336" customWidth="1"/>
    <col min="4618" max="4618" width="65.42578125" style="336" customWidth="1"/>
    <col min="4619" max="4855" width="11.42578125" style="336" customWidth="1"/>
    <col min="4856" max="4856" width="18.7109375" style="336" customWidth="1"/>
    <col min="4857" max="4864" width="15.42578125" style="336"/>
    <col min="4865" max="4865" width="24.85546875" style="336" customWidth="1"/>
    <col min="4866" max="4866" width="23" style="336" customWidth="1"/>
    <col min="4867" max="4869" width="9.28515625" style="336" customWidth="1"/>
    <col min="4870" max="4871" width="11.42578125" style="336" customWidth="1"/>
    <col min="4872" max="4872" width="12.42578125" style="336" customWidth="1"/>
    <col min="4873" max="4873" width="14.5703125" style="336" customWidth="1"/>
    <col min="4874" max="4874" width="65.42578125" style="336" customWidth="1"/>
    <col min="4875" max="5111" width="11.42578125" style="336" customWidth="1"/>
    <col min="5112" max="5112" width="18.7109375" style="336" customWidth="1"/>
    <col min="5113" max="5120" width="15.42578125" style="336"/>
    <col min="5121" max="5121" width="24.85546875" style="336" customWidth="1"/>
    <col min="5122" max="5122" width="23" style="336" customWidth="1"/>
    <col min="5123" max="5125" width="9.28515625" style="336" customWidth="1"/>
    <col min="5126" max="5127" width="11.42578125" style="336" customWidth="1"/>
    <col min="5128" max="5128" width="12.42578125" style="336" customWidth="1"/>
    <col min="5129" max="5129" width="14.5703125" style="336" customWidth="1"/>
    <col min="5130" max="5130" width="65.42578125" style="336" customWidth="1"/>
    <col min="5131" max="5367" width="11.42578125" style="336" customWidth="1"/>
    <col min="5368" max="5368" width="18.7109375" style="336" customWidth="1"/>
    <col min="5369" max="5376" width="15.42578125" style="336"/>
    <col min="5377" max="5377" width="24.85546875" style="336" customWidth="1"/>
    <col min="5378" max="5378" width="23" style="336" customWidth="1"/>
    <col min="5379" max="5381" width="9.28515625" style="336" customWidth="1"/>
    <col min="5382" max="5383" width="11.42578125" style="336" customWidth="1"/>
    <col min="5384" max="5384" width="12.42578125" style="336" customWidth="1"/>
    <col min="5385" max="5385" width="14.5703125" style="336" customWidth="1"/>
    <col min="5386" max="5386" width="65.42578125" style="336" customWidth="1"/>
    <col min="5387" max="5623" width="11.42578125" style="336" customWidth="1"/>
    <col min="5624" max="5624" width="18.7109375" style="336" customWidth="1"/>
    <col min="5625" max="5632" width="15.42578125" style="336"/>
    <col min="5633" max="5633" width="24.85546875" style="336" customWidth="1"/>
    <col min="5634" max="5634" width="23" style="336" customWidth="1"/>
    <col min="5635" max="5637" width="9.28515625" style="336" customWidth="1"/>
    <col min="5638" max="5639" width="11.42578125" style="336" customWidth="1"/>
    <col min="5640" max="5640" width="12.42578125" style="336" customWidth="1"/>
    <col min="5641" max="5641" width="14.5703125" style="336" customWidth="1"/>
    <col min="5642" max="5642" width="65.42578125" style="336" customWidth="1"/>
    <col min="5643" max="5879" width="11.42578125" style="336" customWidth="1"/>
    <col min="5880" max="5880" width="18.7109375" style="336" customWidth="1"/>
    <col min="5881" max="5888" width="15.42578125" style="336"/>
    <col min="5889" max="5889" width="24.85546875" style="336" customWidth="1"/>
    <col min="5890" max="5890" width="23" style="336" customWidth="1"/>
    <col min="5891" max="5893" width="9.28515625" style="336" customWidth="1"/>
    <col min="5894" max="5895" width="11.42578125" style="336" customWidth="1"/>
    <col min="5896" max="5896" width="12.42578125" style="336" customWidth="1"/>
    <col min="5897" max="5897" width="14.5703125" style="336" customWidth="1"/>
    <col min="5898" max="5898" width="65.42578125" style="336" customWidth="1"/>
    <col min="5899" max="6135" width="11.42578125" style="336" customWidth="1"/>
    <col min="6136" max="6136" width="18.7109375" style="336" customWidth="1"/>
    <col min="6137" max="6144" width="15.42578125" style="336"/>
    <col min="6145" max="6145" width="24.85546875" style="336" customWidth="1"/>
    <col min="6146" max="6146" width="23" style="336" customWidth="1"/>
    <col min="6147" max="6149" width="9.28515625" style="336" customWidth="1"/>
    <col min="6150" max="6151" width="11.42578125" style="336" customWidth="1"/>
    <col min="6152" max="6152" width="12.42578125" style="336" customWidth="1"/>
    <col min="6153" max="6153" width="14.5703125" style="336" customWidth="1"/>
    <col min="6154" max="6154" width="65.42578125" style="336" customWidth="1"/>
    <col min="6155" max="6391" width="11.42578125" style="336" customWidth="1"/>
    <col min="6392" max="6392" width="18.7109375" style="336" customWidth="1"/>
    <col min="6393" max="6400" width="15.42578125" style="336"/>
    <col min="6401" max="6401" width="24.85546875" style="336" customWidth="1"/>
    <col min="6402" max="6402" width="23" style="336" customWidth="1"/>
    <col min="6403" max="6405" width="9.28515625" style="336" customWidth="1"/>
    <col min="6406" max="6407" width="11.42578125" style="336" customWidth="1"/>
    <col min="6408" max="6408" width="12.42578125" style="336" customWidth="1"/>
    <col min="6409" max="6409" width="14.5703125" style="336" customWidth="1"/>
    <col min="6410" max="6410" width="65.42578125" style="336" customWidth="1"/>
    <col min="6411" max="6647" width="11.42578125" style="336" customWidth="1"/>
    <col min="6648" max="6648" width="18.7109375" style="336" customWidth="1"/>
    <col min="6649" max="6656" width="15.42578125" style="336"/>
    <col min="6657" max="6657" width="24.85546875" style="336" customWidth="1"/>
    <col min="6658" max="6658" width="23" style="336" customWidth="1"/>
    <col min="6659" max="6661" width="9.28515625" style="336" customWidth="1"/>
    <col min="6662" max="6663" width="11.42578125" style="336" customWidth="1"/>
    <col min="6664" max="6664" width="12.42578125" style="336" customWidth="1"/>
    <col min="6665" max="6665" width="14.5703125" style="336" customWidth="1"/>
    <col min="6666" max="6666" width="65.42578125" style="336" customWidth="1"/>
    <col min="6667" max="6903" width="11.42578125" style="336" customWidth="1"/>
    <col min="6904" max="6904" width="18.7109375" style="336" customWidth="1"/>
    <col min="6905" max="6912" width="15.42578125" style="336"/>
    <col min="6913" max="6913" width="24.85546875" style="336" customWidth="1"/>
    <col min="6914" max="6914" width="23" style="336" customWidth="1"/>
    <col min="6915" max="6917" width="9.28515625" style="336" customWidth="1"/>
    <col min="6918" max="6919" width="11.42578125" style="336" customWidth="1"/>
    <col min="6920" max="6920" width="12.42578125" style="336" customWidth="1"/>
    <col min="6921" max="6921" width="14.5703125" style="336" customWidth="1"/>
    <col min="6922" max="6922" width="65.42578125" style="336" customWidth="1"/>
    <col min="6923" max="7159" width="11.42578125" style="336" customWidth="1"/>
    <col min="7160" max="7160" width="18.7109375" style="336" customWidth="1"/>
    <col min="7161" max="7168" width="15.42578125" style="336"/>
    <col min="7169" max="7169" width="24.85546875" style="336" customWidth="1"/>
    <col min="7170" max="7170" width="23" style="336" customWidth="1"/>
    <col min="7171" max="7173" width="9.28515625" style="336" customWidth="1"/>
    <col min="7174" max="7175" width="11.42578125" style="336" customWidth="1"/>
    <col min="7176" max="7176" width="12.42578125" style="336" customWidth="1"/>
    <col min="7177" max="7177" width="14.5703125" style="336" customWidth="1"/>
    <col min="7178" max="7178" width="65.42578125" style="336" customWidth="1"/>
    <col min="7179" max="7415" width="11.42578125" style="336" customWidth="1"/>
    <col min="7416" max="7416" width="18.7109375" style="336" customWidth="1"/>
    <col min="7417" max="7424" width="15.42578125" style="336"/>
    <col min="7425" max="7425" width="24.85546875" style="336" customWidth="1"/>
    <col min="7426" max="7426" width="23" style="336" customWidth="1"/>
    <col min="7427" max="7429" width="9.28515625" style="336" customWidth="1"/>
    <col min="7430" max="7431" width="11.42578125" style="336" customWidth="1"/>
    <col min="7432" max="7432" width="12.42578125" style="336" customWidth="1"/>
    <col min="7433" max="7433" width="14.5703125" style="336" customWidth="1"/>
    <col min="7434" max="7434" width="65.42578125" style="336" customWidth="1"/>
    <col min="7435" max="7671" width="11.42578125" style="336" customWidth="1"/>
    <col min="7672" max="7672" width="18.7109375" style="336" customWidth="1"/>
    <col min="7673" max="7680" width="15.42578125" style="336"/>
    <col min="7681" max="7681" width="24.85546875" style="336" customWidth="1"/>
    <col min="7682" max="7682" width="23" style="336" customWidth="1"/>
    <col min="7683" max="7685" width="9.28515625" style="336" customWidth="1"/>
    <col min="7686" max="7687" width="11.42578125" style="336" customWidth="1"/>
    <col min="7688" max="7688" width="12.42578125" style="336" customWidth="1"/>
    <col min="7689" max="7689" width="14.5703125" style="336" customWidth="1"/>
    <col min="7690" max="7690" width="65.42578125" style="336" customWidth="1"/>
    <col min="7691" max="7927" width="11.42578125" style="336" customWidth="1"/>
    <col min="7928" max="7928" width="18.7109375" style="336" customWidth="1"/>
    <col min="7929" max="7936" width="15.42578125" style="336"/>
    <col min="7937" max="7937" width="24.85546875" style="336" customWidth="1"/>
    <col min="7938" max="7938" width="23" style="336" customWidth="1"/>
    <col min="7939" max="7941" width="9.28515625" style="336" customWidth="1"/>
    <col min="7942" max="7943" width="11.42578125" style="336" customWidth="1"/>
    <col min="7944" max="7944" width="12.42578125" style="336" customWidth="1"/>
    <col min="7945" max="7945" width="14.5703125" style="336" customWidth="1"/>
    <col min="7946" max="7946" width="65.42578125" style="336" customWidth="1"/>
    <col min="7947" max="8183" width="11.42578125" style="336" customWidth="1"/>
    <col min="8184" max="8184" width="18.7109375" style="336" customWidth="1"/>
    <col min="8185" max="8192" width="15.42578125" style="336"/>
    <col min="8193" max="8193" width="24.85546875" style="336" customWidth="1"/>
    <col min="8194" max="8194" width="23" style="336" customWidth="1"/>
    <col min="8195" max="8197" width="9.28515625" style="336" customWidth="1"/>
    <col min="8198" max="8199" width="11.42578125" style="336" customWidth="1"/>
    <col min="8200" max="8200" width="12.42578125" style="336" customWidth="1"/>
    <col min="8201" max="8201" width="14.5703125" style="336" customWidth="1"/>
    <col min="8202" max="8202" width="65.42578125" style="336" customWidth="1"/>
    <col min="8203" max="8439" width="11.42578125" style="336" customWidth="1"/>
    <col min="8440" max="8440" width="18.7109375" style="336" customWidth="1"/>
    <col min="8441" max="8448" width="15.42578125" style="336"/>
    <col min="8449" max="8449" width="24.85546875" style="336" customWidth="1"/>
    <col min="8450" max="8450" width="23" style="336" customWidth="1"/>
    <col min="8451" max="8453" width="9.28515625" style="336" customWidth="1"/>
    <col min="8454" max="8455" width="11.42578125" style="336" customWidth="1"/>
    <col min="8456" max="8456" width="12.42578125" style="336" customWidth="1"/>
    <col min="8457" max="8457" width="14.5703125" style="336" customWidth="1"/>
    <col min="8458" max="8458" width="65.42578125" style="336" customWidth="1"/>
    <col min="8459" max="8695" width="11.42578125" style="336" customWidth="1"/>
    <col min="8696" max="8696" width="18.7109375" style="336" customWidth="1"/>
    <col min="8697" max="8704" width="15.42578125" style="336"/>
    <col min="8705" max="8705" width="24.85546875" style="336" customWidth="1"/>
    <col min="8706" max="8706" width="23" style="336" customWidth="1"/>
    <col min="8707" max="8709" width="9.28515625" style="336" customWidth="1"/>
    <col min="8710" max="8711" width="11.42578125" style="336" customWidth="1"/>
    <col min="8712" max="8712" width="12.42578125" style="336" customWidth="1"/>
    <col min="8713" max="8713" width="14.5703125" style="336" customWidth="1"/>
    <col min="8714" max="8714" width="65.42578125" style="336" customWidth="1"/>
    <col min="8715" max="8951" width="11.42578125" style="336" customWidth="1"/>
    <col min="8952" max="8952" width="18.7109375" style="336" customWidth="1"/>
    <col min="8953" max="8960" width="15.42578125" style="336"/>
    <col min="8961" max="8961" width="24.85546875" style="336" customWidth="1"/>
    <col min="8962" max="8962" width="23" style="336" customWidth="1"/>
    <col min="8963" max="8965" width="9.28515625" style="336" customWidth="1"/>
    <col min="8966" max="8967" width="11.42578125" style="336" customWidth="1"/>
    <col min="8968" max="8968" width="12.42578125" style="336" customWidth="1"/>
    <col min="8969" max="8969" width="14.5703125" style="336" customWidth="1"/>
    <col min="8970" max="8970" width="65.42578125" style="336" customWidth="1"/>
    <col min="8971" max="9207" width="11.42578125" style="336" customWidth="1"/>
    <col min="9208" max="9208" width="18.7109375" style="336" customWidth="1"/>
    <col min="9209" max="9216" width="15.42578125" style="336"/>
    <col min="9217" max="9217" width="24.85546875" style="336" customWidth="1"/>
    <col min="9218" max="9218" width="23" style="336" customWidth="1"/>
    <col min="9219" max="9221" width="9.28515625" style="336" customWidth="1"/>
    <col min="9222" max="9223" width="11.42578125" style="336" customWidth="1"/>
    <col min="9224" max="9224" width="12.42578125" style="336" customWidth="1"/>
    <col min="9225" max="9225" width="14.5703125" style="336" customWidth="1"/>
    <col min="9226" max="9226" width="65.42578125" style="336" customWidth="1"/>
    <col min="9227" max="9463" width="11.42578125" style="336" customWidth="1"/>
    <col min="9464" max="9464" width="18.7109375" style="336" customWidth="1"/>
    <col min="9465" max="9472" width="15.42578125" style="336"/>
    <col min="9473" max="9473" width="24.85546875" style="336" customWidth="1"/>
    <col min="9474" max="9474" width="23" style="336" customWidth="1"/>
    <col min="9475" max="9477" width="9.28515625" style="336" customWidth="1"/>
    <col min="9478" max="9479" width="11.42578125" style="336" customWidth="1"/>
    <col min="9480" max="9480" width="12.42578125" style="336" customWidth="1"/>
    <col min="9481" max="9481" width="14.5703125" style="336" customWidth="1"/>
    <col min="9482" max="9482" width="65.42578125" style="336" customWidth="1"/>
    <col min="9483" max="9719" width="11.42578125" style="336" customWidth="1"/>
    <col min="9720" max="9720" width="18.7109375" style="336" customWidth="1"/>
    <col min="9721" max="9728" width="15.42578125" style="336"/>
    <col min="9729" max="9729" width="24.85546875" style="336" customWidth="1"/>
    <col min="9730" max="9730" width="23" style="336" customWidth="1"/>
    <col min="9731" max="9733" width="9.28515625" style="336" customWidth="1"/>
    <col min="9734" max="9735" width="11.42578125" style="336" customWidth="1"/>
    <col min="9736" max="9736" width="12.42578125" style="336" customWidth="1"/>
    <col min="9737" max="9737" width="14.5703125" style="336" customWidth="1"/>
    <col min="9738" max="9738" width="65.42578125" style="336" customWidth="1"/>
    <col min="9739" max="9975" width="11.42578125" style="336" customWidth="1"/>
    <col min="9976" max="9976" width="18.7109375" style="336" customWidth="1"/>
    <col min="9977" max="9984" width="15.42578125" style="336"/>
    <col min="9985" max="9985" width="24.85546875" style="336" customWidth="1"/>
    <col min="9986" max="9986" width="23" style="336" customWidth="1"/>
    <col min="9987" max="9989" width="9.28515625" style="336" customWidth="1"/>
    <col min="9990" max="9991" width="11.42578125" style="336" customWidth="1"/>
    <col min="9992" max="9992" width="12.42578125" style="336" customWidth="1"/>
    <col min="9993" max="9993" width="14.5703125" style="336" customWidth="1"/>
    <col min="9994" max="9994" width="65.42578125" style="336" customWidth="1"/>
    <col min="9995" max="10231" width="11.42578125" style="336" customWidth="1"/>
    <col min="10232" max="10232" width="18.7109375" style="336" customWidth="1"/>
    <col min="10233" max="10240" width="15.42578125" style="336"/>
    <col min="10241" max="10241" width="24.85546875" style="336" customWidth="1"/>
    <col min="10242" max="10242" width="23" style="336" customWidth="1"/>
    <col min="10243" max="10245" width="9.28515625" style="336" customWidth="1"/>
    <col min="10246" max="10247" width="11.42578125" style="336" customWidth="1"/>
    <col min="10248" max="10248" width="12.42578125" style="336" customWidth="1"/>
    <col min="10249" max="10249" width="14.5703125" style="336" customWidth="1"/>
    <col min="10250" max="10250" width="65.42578125" style="336" customWidth="1"/>
    <col min="10251" max="10487" width="11.42578125" style="336" customWidth="1"/>
    <col min="10488" max="10488" width="18.7109375" style="336" customWidth="1"/>
    <col min="10489" max="10496" width="15.42578125" style="336"/>
    <col min="10497" max="10497" width="24.85546875" style="336" customWidth="1"/>
    <col min="10498" max="10498" width="23" style="336" customWidth="1"/>
    <col min="10499" max="10501" width="9.28515625" style="336" customWidth="1"/>
    <col min="10502" max="10503" width="11.42578125" style="336" customWidth="1"/>
    <col min="10504" max="10504" width="12.42578125" style="336" customWidth="1"/>
    <col min="10505" max="10505" width="14.5703125" style="336" customWidth="1"/>
    <col min="10506" max="10506" width="65.42578125" style="336" customWidth="1"/>
    <col min="10507" max="10743" width="11.42578125" style="336" customWidth="1"/>
    <col min="10744" max="10744" width="18.7109375" style="336" customWidth="1"/>
    <col min="10745" max="10752" width="15.42578125" style="336"/>
    <col min="10753" max="10753" width="24.85546875" style="336" customWidth="1"/>
    <col min="10754" max="10754" width="23" style="336" customWidth="1"/>
    <col min="10755" max="10757" width="9.28515625" style="336" customWidth="1"/>
    <col min="10758" max="10759" width="11.42578125" style="336" customWidth="1"/>
    <col min="10760" max="10760" width="12.42578125" style="336" customWidth="1"/>
    <col min="10761" max="10761" width="14.5703125" style="336" customWidth="1"/>
    <col min="10762" max="10762" width="65.42578125" style="336" customWidth="1"/>
    <col min="10763" max="10999" width="11.42578125" style="336" customWidth="1"/>
    <col min="11000" max="11000" width="18.7109375" style="336" customWidth="1"/>
    <col min="11001" max="11008" width="15.42578125" style="336"/>
    <col min="11009" max="11009" width="24.85546875" style="336" customWidth="1"/>
    <col min="11010" max="11010" width="23" style="336" customWidth="1"/>
    <col min="11011" max="11013" width="9.28515625" style="336" customWidth="1"/>
    <col min="11014" max="11015" width="11.42578125" style="336" customWidth="1"/>
    <col min="11016" max="11016" width="12.42578125" style="336" customWidth="1"/>
    <col min="11017" max="11017" width="14.5703125" style="336" customWidth="1"/>
    <col min="11018" max="11018" width="65.42578125" style="336" customWidth="1"/>
    <col min="11019" max="11255" width="11.42578125" style="336" customWidth="1"/>
    <col min="11256" max="11256" width="18.7109375" style="336" customWidth="1"/>
    <col min="11257" max="11264" width="15.42578125" style="336"/>
    <col min="11265" max="11265" width="24.85546875" style="336" customWidth="1"/>
    <col min="11266" max="11266" width="23" style="336" customWidth="1"/>
    <col min="11267" max="11269" width="9.28515625" style="336" customWidth="1"/>
    <col min="11270" max="11271" width="11.42578125" style="336" customWidth="1"/>
    <col min="11272" max="11272" width="12.42578125" style="336" customWidth="1"/>
    <col min="11273" max="11273" width="14.5703125" style="336" customWidth="1"/>
    <col min="11274" max="11274" width="65.42578125" style="336" customWidth="1"/>
    <col min="11275" max="11511" width="11.42578125" style="336" customWidth="1"/>
    <col min="11512" max="11512" width="18.7109375" style="336" customWidth="1"/>
    <col min="11513" max="11520" width="15.42578125" style="336"/>
    <col min="11521" max="11521" width="24.85546875" style="336" customWidth="1"/>
    <col min="11522" max="11522" width="23" style="336" customWidth="1"/>
    <col min="11523" max="11525" width="9.28515625" style="336" customWidth="1"/>
    <col min="11526" max="11527" width="11.42578125" style="336" customWidth="1"/>
    <col min="11528" max="11528" width="12.42578125" style="336" customWidth="1"/>
    <col min="11529" max="11529" width="14.5703125" style="336" customWidth="1"/>
    <col min="11530" max="11530" width="65.42578125" style="336" customWidth="1"/>
    <col min="11531" max="11767" width="11.42578125" style="336" customWidth="1"/>
    <col min="11768" max="11768" width="18.7109375" style="336" customWidth="1"/>
    <col min="11769" max="11776" width="15.42578125" style="336"/>
    <col min="11777" max="11777" width="24.85546875" style="336" customWidth="1"/>
    <col min="11778" max="11778" width="23" style="336" customWidth="1"/>
    <col min="11779" max="11781" width="9.28515625" style="336" customWidth="1"/>
    <col min="11782" max="11783" width="11.42578125" style="336" customWidth="1"/>
    <col min="11784" max="11784" width="12.42578125" style="336" customWidth="1"/>
    <col min="11785" max="11785" width="14.5703125" style="336" customWidth="1"/>
    <col min="11786" max="11786" width="65.42578125" style="336" customWidth="1"/>
    <col min="11787" max="12023" width="11.42578125" style="336" customWidth="1"/>
    <col min="12024" max="12024" width="18.7109375" style="336" customWidth="1"/>
    <col min="12025" max="12032" width="15.42578125" style="336"/>
    <col min="12033" max="12033" width="24.85546875" style="336" customWidth="1"/>
    <col min="12034" max="12034" width="23" style="336" customWidth="1"/>
    <col min="12035" max="12037" width="9.28515625" style="336" customWidth="1"/>
    <col min="12038" max="12039" width="11.42578125" style="336" customWidth="1"/>
    <col min="12040" max="12040" width="12.42578125" style="336" customWidth="1"/>
    <col min="12041" max="12041" width="14.5703125" style="336" customWidth="1"/>
    <col min="12042" max="12042" width="65.42578125" style="336" customWidth="1"/>
    <col min="12043" max="12279" width="11.42578125" style="336" customWidth="1"/>
    <col min="12280" max="12280" width="18.7109375" style="336" customWidth="1"/>
    <col min="12281" max="12288" width="15.42578125" style="336"/>
    <col min="12289" max="12289" width="24.85546875" style="336" customWidth="1"/>
    <col min="12290" max="12290" width="23" style="336" customWidth="1"/>
    <col min="12291" max="12293" width="9.28515625" style="336" customWidth="1"/>
    <col min="12294" max="12295" width="11.42578125" style="336" customWidth="1"/>
    <col min="12296" max="12296" width="12.42578125" style="336" customWidth="1"/>
    <col min="12297" max="12297" width="14.5703125" style="336" customWidth="1"/>
    <col min="12298" max="12298" width="65.42578125" style="336" customWidth="1"/>
    <col min="12299" max="12535" width="11.42578125" style="336" customWidth="1"/>
    <col min="12536" max="12536" width="18.7109375" style="336" customWidth="1"/>
    <col min="12537" max="12544" width="15.42578125" style="336"/>
    <col min="12545" max="12545" width="24.85546875" style="336" customWidth="1"/>
    <col min="12546" max="12546" width="23" style="336" customWidth="1"/>
    <col min="12547" max="12549" width="9.28515625" style="336" customWidth="1"/>
    <col min="12550" max="12551" width="11.42578125" style="336" customWidth="1"/>
    <col min="12552" max="12552" width="12.42578125" style="336" customWidth="1"/>
    <col min="12553" max="12553" width="14.5703125" style="336" customWidth="1"/>
    <col min="12554" max="12554" width="65.42578125" style="336" customWidth="1"/>
    <col min="12555" max="12791" width="11.42578125" style="336" customWidth="1"/>
    <col min="12792" max="12792" width="18.7109375" style="336" customWidth="1"/>
    <col min="12793" max="12800" width="15.42578125" style="336"/>
    <col min="12801" max="12801" width="24.85546875" style="336" customWidth="1"/>
    <col min="12802" max="12802" width="23" style="336" customWidth="1"/>
    <col min="12803" max="12805" width="9.28515625" style="336" customWidth="1"/>
    <col min="12806" max="12807" width="11.42578125" style="336" customWidth="1"/>
    <col min="12808" max="12808" width="12.42578125" style="336" customWidth="1"/>
    <col min="12809" max="12809" width="14.5703125" style="336" customWidth="1"/>
    <col min="12810" max="12810" width="65.42578125" style="336" customWidth="1"/>
    <col min="12811" max="13047" width="11.42578125" style="336" customWidth="1"/>
    <col min="13048" max="13048" width="18.7109375" style="336" customWidth="1"/>
    <col min="13049" max="13056" width="15.42578125" style="336"/>
    <col min="13057" max="13057" width="24.85546875" style="336" customWidth="1"/>
    <col min="13058" max="13058" width="23" style="336" customWidth="1"/>
    <col min="13059" max="13061" width="9.28515625" style="336" customWidth="1"/>
    <col min="13062" max="13063" width="11.42578125" style="336" customWidth="1"/>
    <col min="13064" max="13064" width="12.42578125" style="336" customWidth="1"/>
    <col min="13065" max="13065" width="14.5703125" style="336" customWidth="1"/>
    <col min="13066" max="13066" width="65.42578125" style="336" customWidth="1"/>
    <col min="13067" max="13303" width="11.42578125" style="336" customWidth="1"/>
    <col min="13304" max="13304" width="18.7109375" style="336" customWidth="1"/>
    <col min="13305" max="13312" width="15.42578125" style="336"/>
    <col min="13313" max="13313" width="24.85546875" style="336" customWidth="1"/>
    <col min="13314" max="13314" width="23" style="336" customWidth="1"/>
    <col min="13315" max="13317" width="9.28515625" style="336" customWidth="1"/>
    <col min="13318" max="13319" width="11.42578125" style="336" customWidth="1"/>
    <col min="13320" max="13320" width="12.42578125" style="336" customWidth="1"/>
    <col min="13321" max="13321" width="14.5703125" style="336" customWidth="1"/>
    <col min="13322" max="13322" width="65.42578125" style="336" customWidth="1"/>
    <col min="13323" max="13559" width="11.42578125" style="336" customWidth="1"/>
    <col min="13560" max="13560" width="18.7109375" style="336" customWidth="1"/>
    <col min="13561" max="13568" width="15.42578125" style="336"/>
    <col min="13569" max="13569" width="24.85546875" style="336" customWidth="1"/>
    <col min="13570" max="13570" width="23" style="336" customWidth="1"/>
    <col min="13571" max="13573" width="9.28515625" style="336" customWidth="1"/>
    <col min="13574" max="13575" width="11.42578125" style="336" customWidth="1"/>
    <col min="13576" max="13576" width="12.42578125" style="336" customWidth="1"/>
    <col min="13577" max="13577" width="14.5703125" style="336" customWidth="1"/>
    <col min="13578" max="13578" width="65.42578125" style="336" customWidth="1"/>
    <col min="13579" max="13815" width="11.42578125" style="336" customWidth="1"/>
    <col min="13816" max="13816" width="18.7109375" style="336" customWidth="1"/>
    <col min="13817" max="13824" width="15.42578125" style="336"/>
    <col min="13825" max="13825" width="24.85546875" style="336" customWidth="1"/>
    <col min="13826" max="13826" width="23" style="336" customWidth="1"/>
    <col min="13827" max="13829" width="9.28515625" style="336" customWidth="1"/>
    <col min="13830" max="13831" width="11.42578125" style="336" customWidth="1"/>
    <col min="13832" max="13832" width="12.42578125" style="336" customWidth="1"/>
    <col min="13833" max="13833" width="14.5703125" style="336" customWidth="1"/>
    <col min="13834" max="13834" width="65.42578125" style="336" customWidth="1"/>
    <col min="13835" max="14071" width="11.42578125" style="336" customWidth="1"/>
    <col min="14072" max="14072" width="18.7109375" style="336" customWidth="1"/>
    <col min="14073" max="14080" width="15.42578125" style="336"/>
    <col min="14081" max="14081" width="24.85546875" style="336" customWidth="1"/>
    <col min="14082" max="14082" width="23" style="336" customWidth="1"/>
    <col min="14083" max="14085" width="9.28515625" style="336" customWidth="1"/>
    <col min="14086" max="14087" width="11.42578125" style="336" customWidth="1"/>
    <col min="14088" max="14088" width="12.42578125" style="336" customWidth="1"/>
    <col min="14089" max="14089" width="14.5703125" style="336" customWidth="1"/>
    <col min="14090" max="14090" width="65.42578125" style="336" customWidth="1"/>
    <col min="14091" max="14327" width="11.42578125" style="336" customWidth="1"/>
    <col min="14328" max="14328" width="18.7109375" style="336" customWidth="1"/>
    <col min="14329" max="14336" width="15.42578125" style="336"/>
    <col min="14337" max="14337" width="24.85546875" style="336" customWidth="1"/>
    <col min="14338" max="14338" width="23" style="336" customWidth="1"/>
    <col min="14339" max="14341" width="9.28515625" style="336" customWidth="1"/>
    <col min="14342" max="14343" width="11.42578125" style="336" customWidth="1"/>
    <col min="14344" max="14344" width="12.42578125" style="336" customWidth="1"/>
    <col min="14345" max="14345" width="14.5703125" style="336" customWidth="1"/>
    <col min="14346" max="14346" width="65.42578125" style="336" customWidth="1"/>
    <col min="14347" max="14583" width="11.42578125" style="336" customWidth="1"/>
    <col min="14584" max="14584" width="18.7109375" style="336" customWidth="1"/>
    <col min="14585" max="14592" width="15.42578125" style="336"/>
    <col min="14593" max="14593" width="24.85546875" style="336" customWidth="1"/>
    <col min="14594" max="14594" width="23" style="336" customWidth="1"/>
    <col min="14595" max="14597" width="9.28515625" style="336" customWidth="1"/>
    <col min="14598" max="14599" width="11.42578125" style="336" customWidth="1"/>
    <col min="14600" max="14600" width="12.42578125" style="336" customWidth="1"/>
    <col min="14601" max="14601" width="14.5703125" style="336" customWidth="1"/>
    <col min="14602" max="14602" width="65.42578125" style="336" customWidth="1"/>
    <col min="14603" max="14839" width="11.42578125" style="336" customWidth="1"/>
    <col min="14840" max="14840" width="18.7109375" style="336" customWidth="1"/>
    <col min="14841" max="14848" width="15.42578125" style="336"/>
    <col min="14849" max="14849" width="24.85546875" style="336" customWidth="1"/>
    <col min="14850" max="14850" width="23" style="336" customWidth="1"/>
    <col min="14851" max="14853" width="9.28515625" style="336" customWidth="1"/>
    <col min="14854" max="14855" width="11.42578125" style="336" customWidth="1"/>
    <col min="14856" max="14856" width="12.42578125" style="336" customWidth="1"/>
    <col min="14857" max="14857" width="14.5703125" style="336" customWidth="1"/>
    <col min="14858" max="14858" width="65.42578125" style="336" customWidth="1"/>
    <col min="14859" max="15095" width="11.42578125" style="336" customWidth="1"/>
    <col min="15096" max="15096" width="18.7109375" style="336" customWidth="1"/>
    <col min="15097" max="15104" width="15.42578125" style="336"/>
    <col min="15105" max="15105" width="24.85546875" style="336" customWidth="1"/>
    <col min="15106" max="15106" width="23" style="336" customWidth="1"/>
    <col min="15107" max="15109" width="9.28515625" style="336" customWidth="1"/>
    <col min="15110" max="15111" width="11.42578125" style="336" customWidth="1"/>
    <col min="15112" max="15112" width="12.42578125" style="336" customWidth="1"/>
    <col min="15113" max="15113" width="14.5703125" style="336" customWidth="1"/>
    <col min="15114" max="15114" width="65.42578125" style="336" customWidth="1"/>
    <col min="15115" max="15351" width="11.42578125" style="336" customWidth="1"/>
    <col min="15352" max="15352" width="18.7109375" style="336" customWidth="1"/>
    <col min="15353" max="15360" width="15.42578125" style="336"/>
    <col min="15361" max="15361" width="24.85546875" style="336" customWidth="1"/>
    <col min="15362" max="15362" width="23" style="336" customWidth="1"/>
    <col min="15363" max="15365" width="9.28515625" style="336" customWidth="1"/>
    <col min="15366" max="15367" width="11.42578125" style="336" customWidth="1"/>
    <col min="15368" max="15368" width="12.42578125" style="336" customWidth="1"/>
    <col min="15369" max="15369" width="14.5703125" style="336" customWidth="1"/>
    <col min="15370" max="15370" width="65.42578125" style="336" customWidth="1"/>
    <col min="15371" max="15607" width="11.42578125" style="336" customWidth="1"/>
    <col min="15608" max="15608" width="18.7109375" style="336" customWidth="1"/>
    <col min="15609" max="15616" width="15.42578125" style="336"/>
    <col min="15617" max="15617" width="24.85546875" style="336" customWidth="1"/>
    <col min="15618" max="15618" width="23" style="336" customWidth="1"/>
    <col min="15619" max="15621" width="9.28515625" style="336" customWidth="1"/>
    <col min="15622" max="15623" width="11.42578125" style="336" customWidth="1"/>
    <col min="15624" max="15624" width="12.42578125" style="336" customWidth="1"/>
    <col min="15625" max="15625" width="14.5703125" style="336" customWidth="1"/>
    <col min="15626" max="15626" width="65.42578125" style="336" customWidth="1"/>
    <col min="15627" max="15863" width="11.42578125" style="336" customWidth="1"/>
    <col min="15864" max="15864" width="18.7109375" style="336" customWidth="1"/>
    <col min="15865" max="15872" width="15.42578125" style="336"/>
    <col min="15873" max="15873" width="24.85546875" style="336" customWidth="1"/>
    <col min="15874" max="15874" width="23" style="336" customWidth="1"/>
    <col min="15875" max="15877" width="9.28515625" style="336" customWidth="1"/>
    <col min="15878" max="15879" width="11.42578125" style="336" customWidth="1"/>
    <col min="15880" max="15880" width="12.42578125" style="336" customWidth="1"/>
    <col min="15881" max="15881" width="14.5703125" style="336" customWidth="1"/>
    <col min="15882" max="15882" width="65.42578125" style="336" customWidth="1"/>
    <col min="15883" max="16119" width="11.42578125" style="336" customWidth="1"/>
    <col min="16120" max="16120" width="18.7109375" style="336" customWidth="1"/>
    <col min="16121" max="16128" width="15.42578125" style="336"/>
    <col min="16129" max="16129" width="24.85546875" style="336" customWidth="1"/>
    <col min="16130" max="16130" width="23" style="336" customWidth="1"/>
    <col min="16131" max="16133" width="9.28515625" style="336" customWidth="1"/>
    <col min="16134" max="16135" width="11.42578125" style="336" customWidth="1"/>
    <col min="16136" max="16136" width="12.42578125" style="336" customWidth="1"/>
    <col min="16137" max="16137" width="14.5703125" style="336" customWidth="1"/>
    <col min="16138" max="16138" width="65.42578125" style="336" customWidth="1"/>
    <col min="16139" max="16375" width="11.42578125" style="336" customWidth="1"/>
    <col min="16376" max="16376" width="18.7109375" style="336" customWidth="1"/>
    <col min="16377" max="16384" width="15.42578125" style="336"/>
  </cols>
  <sheetData>
    <row r="1" spans="1:14" ht="24.95" customHeight="1" x14ac:dyDescent="0.25">
      <c r="C1" s="494"/>
    </row>
    <row r="2" spans="1:14" ht="24.95" customHeight="1" x14ac:dyDescent="0.25">
      <c r="A2" s="626" t="s">
        <v>4</v>
      </c>
      <c r="B2" s="626"/>
      <c r="C2" s="626"/>
      <c r="D2" s="626"/>
      <c r="E2" s="626"/>
      <c r="F2" s="626"/>
      <c r="G2" s="626"/>
      <c r="H2" s="626"/>
      <c r="I2" s="626"/>
      <c r="J2" s="626"/>
    </row>
    <row r="3" spans="1:14" ht="26.25" customHeight="1" x14ac:dyDescent="0.25">
      <c r="A3" s="627" t="s">
        <v>194</v>
      </c>
      <c r="B3" s="628"/>
      <c r="C3" s="628"/>
      <c r="D3" s="628"/>
      <c r="E3" s="628"/>
      <c r="F3" s="628"/>
      <c r="G3" s="628"/>
      <c r="H3" s="628"/>
      <c r="I3" s="628"/>
      <c r="J3" s="628"/>
    </row>
    <row r="4" spans="1:14" ht="15.75" thickBot="1" x14ac:dyDescent="0.3">
      <c r="A4" s="258"/>
      <c r="B4" s="259"/>
      <c r="C4" s="259"/>
      <c r="D4" s="259"/>
      <c r="E4" s="259"/>
      <c r="F4" s="259"/>
      <c r="G4" s="259"/>
      <c r="H4" s="259"/>
      <c r="I4" s="260"/>
      <c r="J4" s="309"/>
    </row>
    <row r="5" spans="1:14" x14ac:dyDescent="0.25">
      <c r="A5" s="629" t="s">
        <v>6</v>
      </c>
      <c r="B5" s="630"/>
      <c r="C5" s="630"/>
      <c r="D5" s="630"/>
      <c r="E5" s="630"/>
      <c r="F5" s="630"/>
      <c r="G5" s="630"/>
      <c r="H5" s="631"/>
      <c r="I5" s="339" t="s">
        <v>7</v>
      </c>
      <c r="J5" s="340"/>
    </row>
    <row r="6" spans="1:14" x14ac:dyDescent="0.25">
      <c r="A6" s="632" t="s">
        <v>8</v>
      </c>
      <c r="B6" s="633"/>
      <c r="C6" s="633"/>
      <c r="D6" s="633"/>
      <c r="E6" s="633"/>
      <c r="F6" s="633"/>
      <c r="G6" s="633"/>
      <c r="H6" s="633"/>
      <c r="I6" s="341" t="s">
        <v>77</v>
      </c>
      <c r="J6" s="472"/>
      <c r="K6" s="342"/>
    </row>
    <row r="7" spans="1:14" x14ac:dyDescent="0.25">
      <c r="A7" s="624" t="s">
        <v>10</v>
      </c>
      <c r="B7" s="625"/>
      <c r="C7" s="625"/>
      <c r="D7" s="625"/>
      <c r="E7" s="625"/>
      <c r="F7" s="625"/>
      <c r="G7" s="625"/>
      <c r="H7" s="625"/>
      <c r="I7" s="265"/>
      <c r="J7" s="313"/>
    </row>
    <row r="8" spans="1:14" x14ac:dyDescent="0.25">
      <c r="A8" s="604" t="s">
        <v>153</v>
      </c>
      <c r="B8" s="605"/>
      <c r="C8" s="605"/>
      <c r="D8" s="605"/>
      <c r="E8" s="605"/>
      <c r="F8" s="605"/>
      <c r="G8" s="605"/>
      <c r="H8" s="605"/>
      <c r="I8" s="265"/>
      <c r="J8" s="313"/>
    </row>
    <row r="9" spans="1:14" x14ac:dyDescent="0.25">
      <c r="A9" s="267" t="s">
        <v>12</v>
      </c>
      <c r="B9" s="473">
        <f>I24</f>
        <v>405626400</v>
      </c>
      <c r="C9" s="268"/>
      <c r="D9" s="269"/>
      <c r="E9" s="269"/>
      <c r="F9" s="269"/>
      <c r="G9" s="269"/>
      <c r="H9" s="270"/>
      <c r="I9" s="271"/>
      <c r="J9" s="314"/>
    </row>
    <row r="10" spans="1:14" ht="22.5" customHeight="1" x14ac:dyDescent="0.25">
      <c r="A10" s="273" t="s">
        <v>13</v>
      </c>
      <c r="B10" s="274"/>
      <c r="C10" s="275"/>
      <c r="D10" s="269"/>
      <c r="E10" s="269"/>
      <c r="F10" s="268"/>
      <c r="G10" s="276"/>
      <c r="H10" s="606" t="s">
        <v>14</v>
      </c>
      <c r="I10" s="607"/>
      <c r="J10" s="608"/>
    </row>
    <row r="11" spans="1:14" ht="22.5" customHeight="1" x14ac:dyDescent="0.25">
      <c r="A11" s="273" t="s">
        <v>15</v>
      </c>
      <c r="B11" s="274"/>
      <c r="C11" s="275"/>
      <c r="D11" s="269"/>
      <c r="E11" s="269"/>
      <c r="F11" s="269"/>
      <c r="G11" s="276"/>
      <c r="H11" s="277" t="s">
        <v>16</v>
      </c>
      <c r="I11" s="609" t="s">
        <v>17</v>
      </c>
      <c r="J11" s="610"/>
    </row>
    <row r="12" spans="1:14" ht="22.5" customHeight="1" thickBot="1" x14ac:dyDescent="0.3">
      <c r="A12" s="343" t="s">
        <v>18</v>
      </c>
      <c r="B12" s="344"/>
      <c r="C12" s="345"/>
      <c r="D12" s="346"/>
      <c r="E12" s="346"/>
      <c r="F12" s="346"/>
      <c r="G12" s="347"/>
      <c r="H12" s="347" t="s">
        <v>19</v>
      </c>
      <c r="I12" s="646" t="s">
        <v>20</v>
      </c>
      <c r="J12" s="647"/>
    </row>
    <row r="13" spans="1:14" s="348" customFormat="1" ht="33" customHeight="1" x14ac:dyDescent="0.25">
      <c r="A13" s="613" t="s">
        <v>21</v>
      </c>
      <c r="B13" s="615" t="s">
        <v>22</v>
      </c>
      <c r="C13" s="615" t="s">
        <v>23</v>
      </c>
      <c r="D13" s="615" t="s">
        <v>24</v>
      </c>
      <c r="E13" s="615" t="s">
        <v>25</v>
      </c>
      <c r="F13" s="617" t="s">
        <v>26</v>
      </c>
      <c r="G13" s="617"/>
      <c r="H13" s="618" t="s">
        <v>27</v>
      </c>
      <c r="I13" s="620" t="s">
        <v>28</v>
      </c>
      <c r="J13" s="639" t="s">
        <v>137</v>
      </c>
      <c r="K13" s="436" t="s">
        <v>78</v>
      </c>
      <c r="L13" s="437" t="s">
        <v>79</v>
      </c>
      <c r="N13" s="439" t="s">
        <v>195</v>
      </c>
    </row>
    <row r="14" spans="1:14" s="348" customFormat="1" ht="36.75" thickBot="1" x14ac:dyDescent="0.3">
      <c r="A14" s="614"/>
      <c r="B14" s="616"/>
      <c r="C14" s="616"/>
      <c r="D14" s="616"/>
      <c r="E14" s="616"/>
      <c r="F14" s="491" t="s">
        <v>30</v>
      </c>
      <c r="G14" s="491" t="s">
        <v>92</v>
      </c>
      <c r="H14" s="619"/>
      <c r="I14" s="621"/>
      <c r="J14" s="640"/>
      <c r="K14" s="436" t="s">
        <v>80</v>
      </c>
      <c r="L14" s="437" t="s">
        <v>80</v>
      </c>
      <c r="N14" s="442">
        <v>2958000</v>
      </c>
    </row>
    <row r="15" spans="1:14" x14ac:dyDescent="0.25">
      <c r="A15" s="282">
        <v>1</v>
      </c>
      <c r="B15" s="283">
        <v>2</v>
      </c>
      <c r="C15" s="283">
        <v>3</v>
      </c>
      <c r="D15" s="284">
        <v>4</v>
      </c>
      <c r="E15" s="284">
        <v>5</v>
      </c>
      <c r="F15" s="599">
        <v>6</v>
      </c>
      <c r="G15" s="600"/>
      <c r="H15" s="285">
        <v>7</v>
      </c>
      <c r="I15" s="286">
        <v>8</v>
      </c>
      <c r="J15" s="316">
        <v>9</v>
      </c>
      <c r="K15" s="490">
        <v>1</v>
      </c>
      <c r="L15" s="490">
        <v>15</v>
      </c>
      <c r="N15" s="494">
        <v>1</v>
      </c>
    </row>
    <row r="16" spans="1:14" ht="84" x14ac:dyDescent="0.25">
      <c r="A16" s="349" t="s">
        <v>196</v>
      </c>
      <c r="B16" s="350" t="s">
        <v>156</v>
      </c>
      <c r="C16" s="351">
        <v>3</v>
      </c>
      <c r="D16" s="352">
        <v>10</v>
      </c>
      <c r="E16" s="291">
        <v>15</v>
      </c>
      <c r="F16" s="322">
        <v>44228</v>
      </c>
      <c r="G16" s="292" t="s">
        <v>197</v>
      </c>
      <c r="H16" s="504">
        <v>3038400</v>
      </c>
      <c r="I16" s="323">
        <f>(C16*D16*H16)+(H16/30*E16*C16)</f>
        <v>95709600</v>
      </c>
      <c r="J16" s="356" t="s">
        <v>198</v>
      </c>
      <c r="K16" s="508">
        <f>H16/30*K15</f>
        <v>101280</v>
      </c>
      <c r="L16" s="508">
        <f>I16/30*L15</f>
        <v>47854800</v>
      </c>
      <c r="N16" s="509">
        <f>N14/30*N15</f>
        <v>98600</v>
      </c>
    </row>
    <row r="17" spans="1:10" ht="84" x14ac:dyDescent="0.25">
      <c r="A17" s="353" t="s">
        <v>199</v>
      </c>
      <c r="B17" s="350" t="s">
        <v>156</v>
      </c>
      <c r="C17" s="354">
        <v>1</v>
      </c>
      <c r="D17" s="352">
        <v>10</v>
      </c>
      <c r="E17" s="291">
        <v>15</v>
      </c>
      <c r="F17" s="322">
        <v>44228</v>
      </c>
      <c r="G17" s="292" t="s">
        <v>197</v>
      </c>
      <c r="H17" s="504">
        <v>3038400</v>
      </c>
      <c r="I17" s="323">
        <f>(C17*D17*H17)+(H17/30*E17*C17)</f>
        <v>31903200</v>
      </c>
      <c r="J17" s="356" t="s">
        <v>200</v>
      </c>
    </row>
    <row r="18" spans="1:10" ht="99.75" customHeight="1" x14ac:dyDescent="0.25">
      <c r="A18" s="349" t="s">
        <v>201</v>
      </c>
      <c r="B18" s="350" t="s">
        <v>156</v>
      </c>
      <c r="C18" s="351">
        <v>2</v>
      </c>
      <c r="D18" s="352">
        <v>9</v>
      </c>
      <c r="E18" s="291">
        <v>15</v>
      </c>
      <c r="F18" s="39">
        <v>44256</v>
      </c>
      <c r="G18" s="292" t="s">
        <v>197</v>
      </c>
      <c r="H18" s="504">
        <v>3038400</v>
      </c>
      <c r="I18" s="323">
        <f t="shared" ref="I18:I22" si="0">(C18*D18*H18)+(H18/30*E18*C18)</f>
        <v>57729600</v>
      </c>
      <c r="J18" s="356" t="s">
        <v>202</v>
      </c>
    </row>
    <row r="19" spans="1:10" ht="99.75" customHeight="1" x14ac:dyDescent="0.25">
      <c r="A19" s="355" t="s">
        <v>203</v>
      </c>
      <c r="B19" s="350" t="s">
        <v>156</v>
      </c>
      <c r="C19" s="351">
        <v>2</v>
      </c>
      <c r="D19" s="352">
        <v>10</v>
      </c>
      <c r="E19" s="291">
        <v>15</v>
      </c>
      <c r="F19" s="322">
        <v>44228</v>
      </c>
      <c r="G19" s="292" t="s">
        <v>197</v>
      </c>
      <c r="H19" s="504">
        <v>3038400</v>
      </c>
      <c r="I19" s="323">
        <f t="shared" si="0"/>
        <v>63806400</v>
      </c>
      <c r="J19" s="449" t="s">
        <v>204</v>
      </c>
    </row>
    <row r="20" spans="1:10" ht="72" x14ac:dyDescent="0.25">
      <c r="A20" s="349" t="s">
        <v>205</v>
      </c>
      <c r="B20" s="350" t="s">
        <v>156</v>
      </c>
      <c r="C20" s="351">
        <v>1</v>
      </c>
      <c r="D20" s="352">
        <v>10</v>
      </c>
      <c r="E20" s="291">
        <v>15</v>
      </c>
      <c r="F20" s="322">
        <v>44228</v>
      </c>
      <c r="G20" s="292" t="s">
        <v>197</v>
      </c>
      <c r="H20" s="504">
        <v>3038400</v>
      </c>
      <c r="I20" s="323">
        <f t="shared" si="0"/>
        <v>31903200</v>
      </c>
      <c r="J20" s="450" t="s">
        <v>206</v>
      </c>
    </row>
    <row r="21" spans="1:10" ht="204" x14ac:dyDescent="0.25">
      <c r="A21" s="349" t="s">
        <v>207</v>
      </c>
      <c r="B21" s="350" t="s">
        <v>156</v>
      </c>
      <c r="C21" s="351">
        <v>1</v>
      </c>
      <c r="D21" s="352">
        <v>10</v>
      </c>
      <c r="E21" s="291">
        <v>15</v>
      </c>
      <c r="F21" s="322">
        <v>44228</v>
      </c>
      <c r="G21" s="292" t="s">
        <v>197</v>
      </c>
      <c r="H21" s="504">
        <v>3038400</v>
      </c>
      <c r="I21" s="323">
        <f t="shared" si="0"/>
        <v>31903200</v>
      </c>
      <c r="J21" s="451" t="s">
        <v>208</v>
      </c>
    </row>
    <row r="22" spans="1:10" ht="84" customHeight="1" x14ac:dyDescent="0.25">
      <c r="A22" s="349" t="s">
        <v>209</v>
      </c>
      <c r="B22" s="350" t="s">
        <v>156</v>
      </c>
      <c r="C22" s="351">
        <v>1</v>
      </c>
      <c r="D22" s="352">
        <v>9</v>
      </c>
      <c r="E22" s="291">
        <v>15</v>
      </c>
      <c r="F22" s="322">
        <v>44256</v>
      </c>
      <c r="G22" s="292" t="s">
        <v>197</v>
      </c>
      <c r="H22" s="504">
        <v>3038400</v>
      </c>
      <c r="I22" s="323">
        <f t="shared" si="0"/>
        <v>28864800</v>
      </c>
      <c r="J22" s="356" t="s">
        <v>210</v>
      </c>
    </row>
    <row r="23" spans="1:10" ht="72" x14ac:dyDescent="0.25">
      <c r="A23" s="349" t="s">
        <v>211</v>
      </c>
      <c r="B23" s="350" t="s">
        <v>181</v>
      </c>
      <c r="C23" s="351">
        <v>2</v>
      </c>
      <c r="D23" s="352">
        <v>10</v>
      </c>
      <c r="E23" s="291">
        <v>15</v>
      </c>
      <c r="F23" s="322">
        <v>44228</v>
      </c>
      <c r="G23" s="292" t="s">
        <v>197</v>
      </c>
      <c r="H23" s="504">
        <v>3038400</v>
      </c>
      <c r="I23" s="323">
        <f>(C23*D23*H23)+(H23/30*E23*C23)</f>
        <v>63806400</v>
      </c>
      <c r="J23" s="356" t="s">
        <v>212</v>
      </c>
    </row>
    <row r="24" spans="1:10" ht="15.75" thickBot="1" x14ac:dyDescent="0.3">
      <c r="A24" s="357"/>
      <c r="B24" s="358" t="s">
        <v>3</v>
      </c>
      <c r="C24" s="298">
        <f>SUM(C16:C23)</f>
        <v>13</v>
      </c>
      <c r="D24" s="359"/>
      <c r="E24" s="360"/>
      <c r="F24" s="359"/>
      <c r="G24" s="359"/>
      <c r="H24" s="359"/>
      <c r="I24" s="361">
        <f>SUM(I16:I23)</f>
        <v>405626400</v>
      </c>
      <c r="J24" s="362"/>
    </row>
    <row r="26" spans="1:10" x14ac:dyDescent="0.25">
      <c r="C26" s="494"/>
      <c r="I26" s="363"/>
    </row>
    <row r="27" spans="1:10" x14ac:dyDescent="0.25">
      <c r="C27" s="494"/>
      <c r="I27" s="364"/>
    </row>
    <row r="30" spans="1:10" x14ac:dyDescent="0.25">
      <c r="C30" s="494"/>
      <c r="E30" s="644"/>
      <c r="F30" s="644"/>
      <c r="G30" s="644"/>
      <c r="I30" s="641"/>
      <c r="J30" s="644"/>
    </row>
    <row r="31" spans="1:10" x14ac:dyDescent="0.25">
      <c r="A31" s="645" t="s">
        <v>172</v>
      </c>
      <c r="B31" s="645"/>
      <c r="C31" s="336"/>
      <c r="E31" s="645" t="s">
        <v>173</v>
      </c>
      <c r="F31" s="645"/>
      <c r="G31" s="645"/>
      <c r="J31" s="494" t="s">
        <v>70</v>
      </c>
    </row>
    <row r="32" spans="1:10" x14ac:dyDescent="0.25">
      <c r="A32" s="641" t="s">
        <v>97</v>
      </c>
      <c r="B32" s="641"/>
      <c r="C32" s="336"/>
      <c r="E32" s="641" t="s">
        <v>174</v>
      </c>
      <c r="F32" s="641"/>
      <c r="G32" s="641"/>
      <c r="J32" s="494" t="s">
        <v>73</v>
      </c>
    </row>
    <row r="33" spans="1:10" ht="26.25" customHeight="1" x14ac:dyDescent="0.25">
      <c r="A33" s="642" t="s">
        <v>175</v>
      </c>
      <c r="B33" s="642"/>
      <c r="C33" s="342"/>
      <c r="D33" s="342"/>
      <c r="E33" s="643" t="s">
        <v>176</v>
      </c>
      <c r="F33" s="643"/>
      <c r="G33" s="643"/>
      <c r="H33" s="365"/>
      <c r="I33" s="342"/>
      <c r="J33" s="495" t="s">
        <v>76</v>
      </c>
    </row>
  </sheetData>
  <mergeCells count="27">
    <mergeCell ref="A7:H7"/>
    <mergeCell ref="A2:J2"/>
    <mergeCell ref="A3:J3"/>
    <mergeCell ref="A5:H5"/>
    <mergeCell ref="A6:H6"/>
    <mergeCell ref="I30:J30"/>
    <mergeCell ref="A31:B31"/>
    <mergeCell ref="E31:G31"/>
    <mergeCell ref="A8:H8"/>
    <mergeCell ref="H10:J10"/>
    <mergeCell ref="I11:J11"/>
    <mergeCell ref="I12:J12"/>
    <mergeCell ref="A13:A14"/>
    <mergeCell ref="B13:B14"/>
    <mergeCell ref="C13:C14"/>
    <mergeCell ref="D13:D14"/>
    <mergeCell ref="E13:E14"/>
    <mergeCell ref="F13:G13"/>
    <mergeCell ref="H13:H14"/>
    <mergeCell ref="I13:I14"/>
    <mergeCell ref="J13:J14"/>
    <mergeCell ref="A32:B32"/>
    <mergeCell ref="E32:G32"/>
    <mergeCell ref="A33:B33"/>
    <mergeCell ref="E33:G33"/>
    <mergeCell ref="F15:G15"/>
    <mergeCell ref="E30:G30"/>
  </mergeCells>
  <printOptions horizontalCentered="1"/>
  <pageMargins left="0.31496062992125984" right="0.31496062992125984" top="0.35433070866141736" bottom="0.35433070866141736" header="0.31496062992125984" footer="0.31496062992125984"/>
  <pageSetup scale="55" orientation="landscape"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ECB39-3310-4697-9AC9-39FBC89E418E}">
  <sheetPr>
    <tabColor rgb="FF00B0F0"/>
  </sheetPr>
  <dimension ref="A1:L29"/>
  <sheetViews>
    <sheetView zoomScale="90" zoomScaleNormal="90" workbookViewId="0"/>
  </sheetViews>
  <sheetFormatPr baseColWidth="10" defaultColWidth="15.42578125" defaultRowHeight="15" x14ac:dyDescent="0.25"/>
  <cols>
    <col min="1" max="1" width="29.7109375" style="366" customWidth="1"/>
    <col min="2" max="2" width="22.7109375" style="366" customWidth="1"/>
    <col min="3" max="3" width="9.28515625" style="367" customWidth="1"/>
    <col min="4" max="5" width="9.28515625" style="366" customWidth="1"/>
    <col min="6" max="7" width="10.7109375" style="366" customWidth="1"/>
    <col min="8" max="8" width="11.7109375" style="366" customWidth="1"/>
    <col min="9" max="9" width="13.7109375" style="366" customWidth="1"/>
    <col min="10" max="10" width="120.7109375" style="368" customWidth="1"/>
    <col min="11" max="11" width="14" style="366" customWidth="1"/>
    <col min="12" max="12" width="16.140625" style="366" customWidth="1"/>
    <col min="13" max="248" width="11.42578125" style="366" customWidth="1"/>
    <col min="249" max="249" width="18.7109375" style="366" customWidth="1"/>
    <col min="250" max="256" width="15.42578125" style="366"/>
    <col min="257" max="257" width="24.85546875" style="366" customWidth="1"/>
    <col min="258" max="258" width="23" style="366" customWidth="1"/>
    <col min="259" max="261" width="9.28515625" style="366" customWidth="1"/>
    <col min="262" max="263" width="11.42578125" style="366" customWidth="1"/>
    <col min="264" max="264" width="12.42578125" style="366" customWidth="1"/>
    <col min="265" max="265" width="14.5703125" style="366" customWidth="1"/>
    <col min="266" max="266" width="42.7109375" style="366" customWidth="1"/>
    <col min="267" max="504" width="11.42578125" style="366" customWidth="1"/>
    <col min="505" max="505" width="18.7109375" style="366" customWidth="1"/>
    <col min="506" max="512" width="15.42578125" style="366"/>
    <col min="513" max="513" width="24.85546875" style="366" customWidth="1"/>
    <col min="514" max="514" width="23" style="366" customWidth="1"/>
    <col min="515" max="517" width="9.28515625" style="366" customWidth="1"/>
    <col min="518" max="519" width="11.42578125" style="366" customWidth="1"/>
    <col min="520" max="520" width="12.42578125" style="366" customWidth="1"/>
    <col min="521" max="521" width="14.5703125" style="366" customWidth="1"/>
    <col min="522" max="522" width="42.7109375" style="366" customWidth="1"/>
    <col min="523" max="760" width="11.42578125" style="366" customWidth="1"/>
    <col min="761" max="761" width="18.7109375" style="366" customWidth="1"/>
    <col min="762" max="768" width="15.42578125" style="366"/>
    <col min="769" max="769" width="24.85546875" style="366" customWidth="1"/>
    <col min="770" max="770" width="23" style="366" customWidth="1"/>
    <col min="771" max="773" width="9.28515625" style="366" customWidth="1"/>
    <col min="774" max="775" width="11.42578125" style="366" customWidth="1"/>
    <col min="776" max="776" width="12.42578125" style="366" customWidth="1"/>
    <col min="777" max="777" width="14.5703125" style="366" customWidth="1"/>
    <col min="778" max="778" width="42.7109375" style="366" customWidth="1"/>
    <col min="779" max="1016" width="11.42578125" style="366" customWidth="1"/>
    <col min="1017" max="1017" width="18.7109375" style="366" customWidth="1"/>
    <col min="1018" max="1024" width="15.42578125" style="366"/>
    <col min="1025" max="1025" width="24.85546875" style="366" customWidth="1"/>
    <col min="1026" max="1026" width="23" style="366" customWidth="1"/>
    <col min="1027" max="1029" width="9.28515625" style="366" customWidth="1"/>
    <col min="1030" max="1031" width="11.42578125" style="366" customWidth="1"/>
    <col min="1032" max="1032" width="12.42578125" style="366" customWidth="1"/>
    <col min="1033" max="1033" width="14.5703125" style="366" customWidth="1"/>
    <col min="1034" max="1034" width="42.7109375" style="366" customWidth="1"/>
    <col min="1035" max="1272" width="11.42578125" style="366" customWidth="1"/>
    <col min="1273" max="1273" width="18.7109375" style="366" customWidth="1"/>
    <col min="1274" max="1280" width="15.42578125" style="366"/>
    <col min="1281" max="1281" width="24.85546875" style="366" customWidth="1"/>
    <col min="1282" max="1282" width="23" style="366" customWidth="1"/>
    <col min="1283" max="1285" width="9.28515625" style="366" customWidth="1"/>
    <col min="1286" max="1287" width="11.42578125" style="366" customWidth="1"/>
    <col min="1288" max="1288" width="12.42578125" style="366" customWidth="1"/>
    <col min="1289" max="1289" width="14.5703125" style="366" customWidth="1"/>
    <col min="1290" max="1290" width="42.7109375" style="366" customWidth="1"/>
    <col min="1291" max="1528" width="11.42578125" style="366" customWidth="1"/>
    <col min="1529" max="1529" width="18.7109375" style="366" customWidth="1"/>
    <col min="1530" max="1536" width="15.42578125" style="366"/>
    <col min="1537" max="1537" width="24.85546875" style="366" customWidth="1"/>
    <col min="1538" max="1538" width="23" style="366" customWidth="1"/>
    <col min="1539" max="1541" width="9.28515625" style="366" customWidth="1"/>
    <col min="1542" max="1543" width="11.42578125" style="366" customWidth="1"/>
    <col min="1544" max="1544" width="12.42578125" style="366" customWidth="1"/>
    <col min="1545" max="1545" width="14.5703125" style="366" customWidth="1"/>
    <col min="1546" max="1546" width="42.7109375" style="366" customWidth="1"/>
    <col min="1547" max="1784" width="11.42578125" style="366" customWidth="1"/>
    <col min="1785" max="1785" width="18.7109375" style="366" customWidth="1"/>
    <col min="1786" max="1792" width="15.42578125" style="366"/>
    <col min="1793" max="1793" width="24.85546875" style="366" customWidth="1"/>
    <col min="1794" max="1794" width="23" style="366" customWidth="1"/>
    <col min="1795" max="1797" width="9.28515625" style="366" customWidth="1"/>
    <col min="1798" max="1799" width="11.42578125" style="366" customWidth="1"/>
    <col min="1800" max="1800" width="12.42578125" style="366" customWidth="1"/>
    <col min="1801" max="1801" width="14.5703125" style="366" customWidth="1"/>
    <col min="1802" max="1802" width="42.7109375" style="366" customWidth="1"/>
    <col min="1803" max="2040" width="11.42578125" style="366" customWidth="1"/>
    <col min="2041" max="2041" width="18.7109375" style="366" customWidth="1"/>
    <col min="2042" max="2048" width="15.42578125" style="366"/>
    <col min="2049" max="2049" width="24.85546875" style="366" customWidth="1"/>
    <col min="2050" max="2050" width="23" style="366" customWidth="1"/>
    <col min="2051" max="2053" width="9.28515625" style="366" customWidth="1"/>
    <col min="2054" max="2055" width="11.42578125" style="366" customWidth="1"/>
    <col min="2056" max="2056" width="12.42578125" style="366" customWidth="1"/>
    <col min="2057" max="2057" width="14.5703125" style="366" customWidth="1"/>
    <col min="2058" max="2058" width="42.7109375" style="366" customWidth="1"/>
    <col min="2059" max="2296" width="11.42578125" style="366" customWidth="1"/>
    <col min="2297" max="2297" width="18.7109375" style="366" customWidth="1"/>
    <col min="2298" max="2304" width="15.42578125" style="366"/>
    <col min="2305" max="2305" width="24.85546875" style="366" customWidth="1"/>
    <col min="2306" max="2306" width="23" style="366" customWidth="1"/>
    <col min="2307" max="2309" width="9.28515625" style="366" customWidth="1"/>
    <col min="2310" max="2311" width="11.42578125" style="366" customWidth="1"/>
    <col min="2312" max="2312" width="12.42578125" style="366" customWidth="1"/>
    <col min="2313" max="2313" width="14.5703125" style="366" customWidth="1"/>
    <col min="2314" max="2314" width="42.7109375" style="366" customWidth="1"/>
    <col min="2315" max="2552" width="11.42578125" style="366" customWidth="1"/>
    <col min="2553" max="2553" width="18.7109375" style="366" customWidth="1"/>
    <col min="2554" max="2560" width="15.42578125" style="366"/>
    <col min="2561" max="2561" width="24.85546875" style="366" customWidth="1"/>
    <col min="2562" max="2562" width="23" style="366" customWidth="1"/>
    <col min="2563" max="2565" width="9.28515625" style="366" customWidth="1"/>
    <col min="2566" max="2567" width="11.42578125" style="366" customWidth="1"/>
    <col min="2568" max="2568" width="12.42578125" style="366" customWidth="1"/>
    <col min="2569" max="2569" width="14.5703125" style="366" customWidth="1"/>
    <col min="2570" max="2570" width="42.7109375" style="366" customWidth="1"/>
    <col min="2571" max="2808" width="11.42578125" style="366" customWidth="1"/>
    <col min="2809" max="2809" width="18.7109375" style="366" customWidth="1"/>
    <col min="2810" max="2816" width="15.42578125" style="366"/>
    <col min="2817" max="2817" width="24.85546875" style="366" customWidth="1"/>
    <col min="2818" max="2818" width="23" style="366" customWidth="1"/>
    <col min="2819" max="2821" width="9.28515625" style="366" customWidth="1"/>
    <col min="2822" max="2823" width="11.42578125" style="366" customWidth="1"/>
    <col min="2824" max="2824" width="12.42578125" style="366" customWidth="1"/>
    <col min="2825" max="2825" width="14.5703125" style="366" customWidth="1"/>
    <col min="2826" max="2826" width="42.7109375" style="366" customWidth="1"/>
    <col min="2827" max="3064" width="11.42578125" style="366" customWidth="1"/>
    <col min="3065" max="3065" width="18.7109375" style="366" customWidth="1"/>
    <col min="3066" max="3072" width="15.42578125" style="366"/>
    <col min="3073" max="3073" width="24.85546875" style="366" customWidth="1"/>
    <col min="3074" max="3074" width="23" style="366" customWidth="1"/>
    <col min="3075" max="3077" width="9.28515625" style="366" customWidth="1"/>
    <col min="3078" max="3079" width="11.42578125" style="366" customWidth="1"/>
    <col min="3080" max="3080" width="12.42578125" style="366" customWidth="1"/>
    <col min="3081" max="3081" width="14.5703125" style="366" customWidth="1"/>
    <col min="3082" max="3082" width="42.7109375" style="366" customWidth="1"/>
    <col min="3083" max="3320" width="11.42578125" style="366" customWidth="1"/>
    <col min="3321" max="3321" width="18.7109375" style="366" customWidth="1"/>
    <col min="3322" max="3328" width="15.42578125" style="366"/>
    <col min="3329" max="3329" width="24.85546875" style="366" customWidth="1"/>
    <col min="3330" max="3330" width="23" style="366" customWidth="1"/>
    <col min="3331" max="3333" width="9.28515625" style="366" customWidth="1"/>
    <col min="3334" max="3335" width="11.42578125" style="366" customWidth="1"/>
    <col min="3336" max="3336" width="12.42578125" style="366" customWidth="1"/>
    <col min="3337" max="3337" width="14.5703125" style="366" customWidth="1"/>
    <col min="3338" max="3338" width="42.7109375" style="366" customWidth="1"/>
    <col min="3339" max="3576" width="11.42578125" style="366" customWidth="1"/>
    <col min="3577" max="3577" width="18.7109375" style="366" customWidth="1"/>
    <col min="3578" max="3584" width="15.42578125" style="366"/>
    <col min="3585" max="3585" width="24.85546875" style="366" customWidth="1"/>
    <col min="3586" max="3586" width="23" style="366" customWidth="1"/>
    <col min="3587" max="3589" width="9.28515625" style="366" customWidth="1"/>
    <col min="3590" max="3591" width="11.42578125" style="366" customWidth="1"/>
    <col min="3592" max="3592" width="12.42578125" style="366" customWidth="1"/>
    <col min="3593" max="3593" width="14.5703125" style="366" customWidth="1"/>
    <col min="3594" max="3594" width="42.7109375" style="366" customWidth="1"/>
    <col min="3595" max="3832" width="11.42578125" style="366" customWidth="1"/>
    <col min="3833" max="3833" width="18.7109375" style="366" customWidth="1"/>
    <col min="3834" max="3840" width="15.42578125" style="366"/>
    <col min="3841" max="3841" width="24.85546875" style="366" customWidth="1"/>
    <col min="3842" max="3842" width="23" style="366" customWidth="1"/>
    <col min="3843" max="3845" width="9.28515625" style="366" customWidth="1"/>
    <col min="3846" max="3847" width="11.42578125" style="366" customWidth="1"/>
    <col min="3848" max="3848" width="12.42578125" style="366" customWidth="1"/>
    <col min="3849" max="3849" width="14.5703125" style="366" customWidth="1"/>
    <col min="3850" max="3850" width="42.7109375" style="366" customWidth="1"/>
    <col min="3851" max="4088" width="11.42578125" style="366" customWidth="1"/>
    <col min="4089" max="4089" width="18.7109375" style="366" customWidth="1"/>
    <col min="4090" max="4096" width="15.42578125" style="366"/>
    <col min="4097" max="4097" width="24.85546875" style="366" customWidth="1"/>
    <col min="4098" max="4098" width="23" style="366" customWidth="1"/>
    <col min="4099" max="4101" width="9.28515625" style="366" customWidth="1"/>
    <col min="4102" max="4103" width="11.42578125" style="366" customWidth="1"/>
    <col min="4104" max="4104" width="12.42578125" style="366" customWidth="1"/>
    <col min="4105" max="4105" width="14.5703125" style="366" customWidth="1"/>
    <col min="4106" max="4106" width="42.7109375" style="366" customWidth="1"/>
    <col min="4107" max="4344" width="11.42578125" style="366" customWidth="1"/>
    <col min="4345" max="4345" width="18.7109375" style="366" customWidth="1"/>
    <col min="4346" max="4352" width="15.42578125" style="366"/>
    <col min="4353" max="4353" width="24.85546875" style="366" customWidth="1"/>
    <col min="4354" max="4354" width="23" style="366" customWidth="1"/>
    <col min="4355" max="4357" width="9.28515625" style="366" customWidth="1"/>
    <col min="4358" max="4359" width="11.42578125" style="366" customWidth="1"/>
    <col min="4360" max="4360" width="12.42578125" style="366" customWidth="1"/>
    <col min="4361" max="4361" width="14.5703125" style="366" customWidth="1"/>
    <col min="4362" max="4362" width="42.7109375" style="366" customWidth="1"/>
    <col min="4363" max="4600" width="11.42578125" style="366" customWidth="1"/>
    <col min="4601" max="4601" width="18.7109375" style="366" customWidth="1"/>
    <col min="4602" max="4608" width="15.42578125" style="366"/>
    <col min="4609" max="4609" width="24.85546875" style="366" customWidth="1"/>
    <col min="4610" max="4610" width="23" style="366" customWidth="1"/>
    <col min="4611" max="4613" width="9.28515625" style="366" customWidth="1"/>
    <col min="4614" max="4615" width="11.42578125" style="366" customWidth="1"/>
    <col min="4616" max="4616" width="12.42578125" style="366" customWidth="1"/>
    <col min="4617" max="4617" width="14.5703125" style="366" customWidth="1"/>
    <col min="4618" max="4618" width="42.7109375" style="366" customWidth="1"/>
    <col min="4619" max="4856" width="11.42578125" style="366" customWidth="1"/>
    <col min="4857" max="4857" width="18.7109375" style="366" customWidth="1"/>
    <col min="4858" max="4864" width="15.42578125" style="366"/>
    <col min="4865" max="4865" width="24.85546875" style="366" customWidth="1"/>
    <col min="4866" max="4866" width="23" style="366" customWidth="1"/>
    <col min="4867" max="4869" width="9.28515625" style="366" customWidth="1"/>
    <col min="4870" max="4871" width="11.42578125" style="366" customWidth="1"/>
    <col min="4872" max="4872" width="12.42578125" style="366" customWidth="1"/>
    <col min="4873" max="4873" width="14.5703125" style="366" customWidth="1"/>
    <col min="4874" max="4874" width="42.7109375" style="366" customWidth="1"/>
    <col min="4875" max="5112" width="11.42578125" style="366" customWidth="1"/>
    <col min="5113" max="5113" width="18.7109375" style="366" customWidth="1"/>
    <col min="5114" max="5120" width="15.42578125" style="366"/>
    <col min="5121" max="5121" width="24.85546875" style="366" customWidth="1"/>
    <col min="5122" max="5122" width="23" style="366" customWidth="1"/>
    <col min="5123" max="5125" width="9.28515625" style="366" customWidth="1"/>
    <col min="5126" max="5127" width="11.42578125" style="366" customWidth="1"/>
    <col min="5128" max="5128" width="12.42578125" style="366" customWidth="1"/>
    <col min="5129" max="5129" width="14.5703125" style="366" customWidth="1"/>
    <col min="5130" max="5130" width="42.7109375" style="366" customWidth="1"/>
    <col min="5131" max="5368" width="11.42578125" style="366" customWidth="1"/>
    <col min="5369" max="5369" width="18.7109375" style="366" customWidth="1"/>
    <col min="5370" max="5376" width="15.42578125" style="366"/>
    <col min="5377" max="5377" width="24.85546875" style="366" customWidth="1"/>
    <col min="5378" max="5378" width="23" style="366" customWidth="1"/>
    <col min="5379" max="5381" width="9.28515625" style="366" customWidth="1"/>
    <col min="5382" max="5383" width="11.42578125" style="366" customWidth="1"/>
    <col min="5384" max="5384" width="12.42578125" style="366" customWidth="1"/>
    <col min="5385" max="5385" width="14.5703125" style="366" customWidth="1"/>
    <col min="5386" max="5386" width="42.7109375" style="366" customWidth="1"/>
    <col min="5387" max="5624" width="11.42578125" style="366" customWidth="1"/>
    <col min="5625" max="5625" width="18.7109375" style="366" customWidth="1"/>
    <col min="5626" max="5632" width="15.42578125" style="366"/>
    <col min="5633" max="5633" width="24.85546875" style="366" customWidth="1"/>
    <col min="5634" max="5634" width="23" style="366" customWidth="1"/>
    <col min="5635" max="5637" width="9.28515625" style="366" customWidth="1"/>
    <col min="5638" max="5639" width="11.42578125" style="366" customWidth="1"/>
    <col min="5640" max="5640" width="12.42578125" style="366" customWidth="1"/>
    <col min="5641" max="5641" width="14.5703125" style="366" customWidth="1"/>
    <col min="5642" max="5642" width="42.7109375" style="366" customWidth="1"/>
    <col min="5643" max="5880" width="11.42578125" style="366" customWidth="1"/>
    <col min="5881" max="5881" width="18.7109375" style="366" customWidth="1"/>
    <col min="5882" max="5888" width="15.42578125" style="366"/>
    <col min="5889" max="5889" width="24.85546875" style="366" customWidth="1"/>
    <col min="5890" max="5890" width="23" style="366" customWidth="1"/>
    <col min="5891" max="5893" width="9.28515625" style="366" customWidth="1"/>
    <col min="5894" max="5895" width="11.42578125" style="366" customWidth="1"/>
    <col min="5896" max="5896" width="12.42578125" style="366" customWidth="1"/>
    <col min="5897" max="5897" width="14.5703125" style="366" customWidth="1"/>
    <col min="5898" max="5898" width="42.7109375" style="366" customWidth="1"/>
    <col min="5899" max="6136" width="11.42578125" style="366" customWidth="1"/>
    <col min="6137" max="6137" width="18.7109375" style="366" customWidth="1"/>
    <col min="6138" max="6144" width="15.42578125" style="366"/>
    <col min="6145" max="6145" width="24.85546875" style="366" customWidth="1"/>
    <col min="6146" max="6146" width="23" style="366" customWidth="1"/>
    <col min="6147" max="6149" width="9.28515625" style="366" customWidth="1"/>
    <col min="6150" max="6151" width="11.42578125" style="366" customWidth="1"/>
    <col min="6152" max="6152" width="12.42578125" style="366" customWidth="1"/>
    <col min="6153" max="6153" width="14.5703125" style="366" customWidth="1"/>
    <col min="6154" max="6154" width="42.7109375" style="366" customWidth="1"/>
    <col min="6155" max="6392" width="11.42578125" style="366" customWidth="1"/>
    <col min="6393" max="6393" width="18.7109375" style="366" customWidth="1"/>
    <col min="6394" max="6400" width="15.42578125" style="366"/>
    <col min="6401" max="6401" width="24.85546875" style="366" customWidth="1"/>
    <col min="6402" max="6402" width="23" style="366" customWidth="1"/>
    <col min="6403" max="6405" width="9.28515625" style="366" customWidth="1"/>
    <col min="6406" max="6407" width="11.42578125" style="366" customWidth="1"/>
    <col min="6408" max="6408" width="12.42578125" style="366" customWidth="1"/>
    <col min="6409" max="6409" width="14.5703125" style="366" customWidth="1"/>
    <col min="6410" max="6410" width="42.7109375" style="366" customWidth="1"/>
    <col min="6411" max="6648" width="11.42578125" style="366" customWidth="1"/>
    <col min="6649" max="6649" width="18.7109375" style="366" customWidth="1"/>
    <col min="6650" max="6656" width="15.42578125" style="366"/>
    <col min="6657" max="6657" width="24.85546875" style="366" customWidth="1"/>
    <col min="6658" max="6658" width="23" style="366" customWidth="1"/>
    <col min="6659" max="6661" width="9.28515625" style="366" customWidth="1"/>
    <col min="6662" max="6663" width="11.42578125" style="366" customWidth="1"/>
    <col min="6664" max="6664" width="12.42578125" style="366" customWidth="1"/>
    <col min="6665" max="6665" width="14.5703125" style="366" customWidth="1"/>
    <col min="6666" max="6666" width="42.7109375" style="366" customWidth="1"/>
    <col min="6667" max="6904" width="11.42578125" style="366" customWidth="1"/>
    <col min="6905" max="6905" width="18.7109375" style="366" customWidth="1"/>
    <col min="6906" max="6912" width="15.42578125" style="366"/>
    <col min="6913" max="6913" width="24.85546875" style="366" customWidth="1"/>
    <col min="6914" max="6914" width="23" style="366" customWidth="1"/>
    <col min="6915" max="6917" width="9.28515625" style="366" customWidth="1"/>
    <col min="6918" max="6919" width="11.42578125" style="366" customWidth="1"/>
    <col min="6920" max="6920" width="12.42578125" style="366" customWidth="1"/>
    <col min="6921" max="6921" width="14.5703125" style="366" customWidth="1"/>
    <col min="6922" max="6922" width="42.7109375" style="366" customWidth="1"/>
    <col min="6923" max="7160" width="11.42578125" style="366" customWidth="1"/>
    <col min="7161" max="7161" width="18.7109375" style="366" customWidth="1"/>
    <col min="7162" max="7168" width="15.42578125" style="366"/>
    <col min="7169" max="7169" width="24.85546875" style="366" customWidth="1"/>
    <col min="7170" max="7170" width="23" style="366" customWidth="1"/>
    <col min="7171" max="7173" width="9.28515625" style="366" customWidth="1"/>
    <col min="7174" max="7175" width="11.42578125" style="366" customWidth="1"/>
    <col min="7176" max="7176" width="12.42578125" style="366" customWidth="1"/>
    <col min="7177" max="7177" width="14.5703125" style="366" customWidth="1"/>
    <col min="7178" max="7178" width="42.7109375" style="366" customWidth="1"/>
    <col min="7179" max="7416" width="11.42578125" style="366" customWidth="1"/>
    <col min="7417" max="7417" width="18.7109375" style="366" customWidth="1"/>
    <col min="7418" max="7424" width="15.42578125" style="366"/>
    <col min="7425" max="7425" width="24.85546875" style="366" customWidth="1"/>
    <col min="7426" max="7426" width="23" style="366" customWidth="1"/>
    <col min="7427" max="7429" width="9.28515625" style="366" customWidth="1"/>
    <col min="7430" max="7431" width="11.42578125" style="366" customWidth="1"/>
    <col min="7432" max="7432" width="12.42578125" style="366" customWidth="1"/>
    <col min="7433" max="7433" width="14.5703125" style="366" customWidth="1"/>
    <col min="7434" max="7434" width="42.7109375" style="366" customWidth="1"/>
    <col min="7435" max="7672" width="11.42578125" style="366" customWidth="1"/>
    <col min="7673" max="7673" width="18.7109375" style="366" customWidth="1"/>
    <col min="7674" max="7680" width="15.42578125" style="366"/>
    <col min="7681" max="7681" width="24.85546875" style="366" customWidth="1"/>
    <col min="7682" max="7682" width="23" style="366" customWidth="1"/>
    <col min="7683" max="7685" width="9.28515625" style="366" customWidth="1"/>
    <col min="7686" max="7687" width="11.42578125" style="366" customWidth="1"/>
    <col min="7688" max="7688" width="12.42578125" style="366" customWidth="1"/>
    <col min="7689" max="7689" width="14.5703125" style="366" customWidth="1"/>
    <col min="7690" max="7690" width="42.7109375" style="366" customWidth="1"/>
    <col min="7691" max="7928" width="11.42578125" style="366" customWidth="1"/>
    <col min="7929" max="7929" width="18.7109375" style="366" customWidth="1"/>
    <col min="7930" max="7936" width="15.42578125" style="366"/>
    <col min="7937" max="7937" width="24.85546875" style="366" customWidth="1"/>
    <col min="7938" max="7938" width="23" style="366" customWidth="1"/>
    <col min="7939" max="7941" width="9.28515625" style="366" customWidth="1"/>
    <col min="7942" max="7943" width="11.42578125" style="366" customWidth="1"/>
    <col min="7944" max="7944" width="12.42578125" style="366" customWidth="1"/>
    <col min="7945" max="7945" width="14.5703125" style="366" customWidth="1"/>
    <col min="7946" max="7946" width="42.7109375" style="366" customWidth="1"/>
    <col min="7947" max="8184" width="11.42578125" style="366" customWidth="1"/>
    <col min="8185" max="8185" width="18.7109375" style="366" customWidth="1"/>
    <col min="8186" max="8192" width="15.42578125" style="366"/>
    <col min="8193" max="8193" width="24.85546875" style="366" customWidth="1"/>
    <col min="8194" max="8194" width="23" style="366" customWidth="1"/>
    <col min="8195" max="8197" width="9.28515625" style="366" customWidth="1"/>
    <col min="8198" max="8199" width="11.42578125" style="366" customWidth="1"/>
    <col min="8200" max="8200" width="12.42578125" style="366" customWidth="1"/>
    <col min="8201" max="8201" width="14.5703125" style="366" customWidth="1"/>
    <col min="8202" max="8202" width="42.7109375" style="366" customWidth="1"/>
    <col min="8203" max="8440" width="11.42578125" style="366" customWidth="1"/>
    <col min="8441" max="8441" width="18.7109375" style="366" customWidth="1"/>
    <col min="8442" max="8448" width="15.42578125" style="366"/>
    <col min="8449" max="8449" width="24.85546875" style="366" customWidth="1"/>
    <col min="8450" max="8450" width="23" style="366" customWidth="1"/>
    <col min="8451" max="8453" width="9.28515625" style="366" customWidth="1"/>
    <col min="8454" max="8455" width="11.42578125" style="366" customWidth="1"/>
    <col min="8456" max="8456" width="12.42578125" style="366" customWidth="1"/>
    <col min="8457" max="8457" width="14.5703125" style="366" customWidth="1"/>
    <col min="8458" max="8458" width="42.7109375" style="366" customWidth="1"/>
    <col min="8459" max="8696" width="11.42578125" style="366" customWidth="1"/>
    <col min="8697" max="8697" width="18.7109375" style="366" customWidth="1"/>
    <col min="8698" max="8704" width="15.42578125" style="366"/>
    <col min="8705" max="8705" width="24.85546875" style="366" customWidth="1"/>
    <col min="8706" max="8706" width="23" style="366" customWidth="1"/>
    <col min="8707" max="8709" width="9.28515625" style="366" customWidth="1"/>
    <col min="8710" max="8711" width="11.42578125" style="366" customWidth="1"/>
    <col min="8712" max="8712" width="12.42578125" style="366" customWidth="1"/>
    <col min="8713" max="8713" width="14.5703125" style="366" customWidth="1"/>
    <col min="8714" max="8714" width="42.7109375" style="366" customWidth="1"/>
    <col min="8715" max="8952" width="11.42578125" style="366" customWidth="1"/>
    <col min="8953" max="8953" width="18.7109375" style="366" customWidth="1"/>
    <col min="8954" max="8960" width="15.42578125" style="366"/>
    <col min="8961" max="8961" width="24.85546875" style="366" customWidth="1"/>
    <col min="8962" max="8962" width="23" style="366" customWidth="1"/>
    <col min="8963" max="8965" width="9.28515625" style="366" customWidth="1"/>
    <col min="8966" max="8967" width="11.42578125" style="366" customWidth="1"/>
    <col min="8968" max="8968" width="12.42578125" style="366" customWidth="1"/>
    <col min="8969" max="8969" width="14.5703125" style="366" customWidth="1"/>
    <col min="8970" max="8970" width="42.7109375" style="366" customWidth="1"/>
    <col min="8971" max="9208" width="11.42578125" style="366" customWidth="1"/>
    <col min="9209" max="9209" width="18.7109375" style="366" customWidth="1"/>
    <col min="9210" max="9216" width="15.42578125" style="366"/>
    <col min="9217" max="9217" width="24.85546875" style="366" customWidth="1"/>
    <col min="9218" max="9218" width="23" style="366" customWidth="1"/>
    <col min="9219" max="9221" width="9.28515625" style="366" customWidth="1"/>
    <col min="9222" max="9223" width="11.42578125" style="366" customWidth="1"/>
    <col min="9224" max="9224" width="12.42578125" style="366" customWidth="1"/>
    <col min="9225" max="9225" width="14.5703125" style="366" customWidth="1"/>
    <col min="9226" max="9226" width="42.7109375" style="366" customWidth="1"/>
    <col min="9227" max="9464" width="11.42578125" style="366" customWidth="1"/>
    <col min="9465" max="9465" width="18.7109375" style="366" customWidth="1"/>
    <col min="9466" max="9472" width="15.42578125" style="366"/>
    <col min="9473" max="9473" width="24.85546875" style="366" customWidth="1"/>
    <col min="9474" max="9474" width="23" style="366" customWidth="1"/>
    <col min="9475" max="9477" width="9.28515625" style="366" customWidth="1"/>
    <col min="9478" max="9479" width="11.42578125" style="366" customWidth="1"/>
    <col min="9480" max="9480" width="12.42578125" style="366" customWidth="1"/>
    <col min="9481" max="9481" width="14.5703125" style="366" customWidth="1"/>
    <col min="9482" max="9482" width="42.7109375" style="366" customWidth="1"/>
    <col min="9483" max="9720" width="11.42578125" style="366" customWidth="1"/>
    <col min="9721" max="9721" width="18.7109375" style="366" customWidth="1"/>
    <col min="9722" max="9728" width="15.42578125" style="366"/>
    <col min="9729" max="9729" width="24.85546875" style="366" customWidth="1"/>
    <col min="9730" max="9730" width="23" style="366" customWidth="1"/>
    <col min="9731" max="9733" width="9.28515625" style="366" customWidth="1"/>
    <col min="9734" max="9735" width="11.42578125" style="366" customWidth="1"/>
    <col min="9736" max="9736" width="12.42578125" style="366" customWidth="1"/>
    <col min="9737" max="9737" width="14.5703125" style="366" customWidth="1"/>
    <col min="9738" max="9738" width="42.7109375" style="366" customWidth="1"/>
    <col min="9739" max="9976" width="11.42578125" style="366" customWidth="1"/>
    <col min="9977" max="9977" width="18.7109375" style="366" customWidth="1"/>
    <col min="9978" max="9984" width="15.42578125" style="366"/>
    <col min="9985" max="9985" width="24.85546875" style="366" customWidth="1"/>
    <col min="9986" max="9986" width="23" style="366" customWidth="1"/>
    <col min="9987" max="9989" width="9.28515625" style="366" customWidth="1"/>
    <col min="9990" max="9991" width="11.42578125" style="366" customWidth="1"/>
    <col min="9992" max="9992" width="12.42578125" style="366" customWidth="1"/>
    <col min="9993" max="9993" width="14.5703125" style="366" customWidth="1"/>
    <col min="9994" max="9994" width="42.7109375" style="366" customWidth="1"/>
    <col min="9995" max="10232" width="11.42578125" style="366" customWidth="1"/>
    <col min="10233" max="10233" width="18.7109375" style="366" customWidth="1"/>
    <col min="10234" max="10240" width="15.42578125" style="366"/>
    <col min="10241" max="10241" width="24.85546875" style="366" customWidth="1"/>
    <col min="10242" max="10242" width="23" style="366" customWidth="1"/>
    <col min="10243" max="10245" width="9.28515625" style="366" customWidth="1"/>
    <col min="10246" max="10247" width="11.42578125" style="366" customWidth="1"/>
    <col min="10248" max="10248" width="12.42578125" style="366" customWidth="1"/>
    <col min="10249" max="10249" width="14.5703125" style="366" customWidth="1"/>
    <col min="10250" max="10250" width="42.7109375" style="366" customWidth="1"/>
    <col min="10251" max="10488" width="11.42578125" style="366" customWidth="1"/>
    <col min="10489" max="10489" width="18.7109375" style="366" customWidth="1"/>
    <col min="10490" max="10496" width="15.42578125" style="366"/>
    <col min="10497" max="10497" width="24.85546875" style="366" customWidth="1"/>
    <col min="10498" max="10498" width="23" style="366" customWidth="1"/>
    <col min="10499" max="10501" width="9.28515625" style="366" customWidth="1"/>
    <col min="10502" max="10503" width="11.42578125" style="366" customWidth="1"/>
    <col min="10504" max="10504" width="12.42578125" style="366" customWidth="1"/>
    <col min="10505" max="10505" width="14.5703125" style="366" customWidth="1"/>
    <col min="10506" max="10506" width="42.7109375" style="366" customWidth="1"/>
    <col min="10507" max="10744" width="11.42578125" style="366" customWidth="1"/>
    <col min="10745" max="10745" width="18.7109375" style="366" customWidth="1"/>
    <col min="10746" max="10752" width="15.42578125" style="366"/>
    <col min="10753" max="10753" width="24.85546875" style="366" customWidth="1"/>
    <col min="10754" max="10754" width="23" style="366" customWidth="1"/>
    <col min="10755" max="10757" width="9.28515625" style="366" customWidth="1"/>
    <col min="10758" max="10759" width="11.42578125" style="366" customWidth="1"/>
    <col min="10760" max="10760" width="12.42578125" style="366" customWidth="1"/>
    <col min="10761" max="10761" width="14.5703125" style="366" customWidth="1"/>
    <col min="10762" max="10762" width="42.7109375" style="366" customWidth="1"/>
    <col min="10763" max="11000" width="11.42578125" style="366" customWidth="1"/>
    <col min="11001" max="11001" width="18.7109375" style="366" customWidth="1"/>
    <col min="11002" max="11008" width="15.42578125" style="366"/>
    <col min="11009" max="11009" width="24.85546875" style="366" customWidth="1"/>
    <col min="11010" max="11010" width="23" style="366" customWidth="1"/>
    <col min="11011" max="11013" width="9.28515625" style="366" customWidth="1"/>
    <col min="11014" max="11015" width="11.42578125" style="366" customWidth="1"/>
    <col min="11016" max="11016" width="12.42578125" style="366" customWidth="1"/>
    <col min="11017" max="11017" width="14.5703125" style="366" customWidth="1"/>
    <col min="11018" max="11018" width="42.7109375" style="366" customWidth="1"/>
    <col min="11019" max="11256" width="11.42578125" style="366" customWidth="1"/>
    <col min="11257" max="11257" width="18.7109375" style="366" customWidth="1"/>
    <col min="11258" max="11264" width="15.42578125" style="366"/>
    <col min="11265" max="11265" width="24.85546875" style="366" customWidth="1"/>
    <col min="11266" max="11266" width="23" style="366" customWidth="1"/>
    <col min="11267" max="11269" width="9.28515625" style="366" customWidth="1"/>
    <col min="11270" max="11271" width="11.42578125" style="366" customWidth="1"/>
    <col min="11272" max="11272" width="12.42578125" style="366" customWidth="1"/>
    <col min="11273" max="11273" width="14.5703125" style="366" customWidth="1"/>
    <col min="11274" max="11274" width="42.7109375" style="366" customWidth="1"/>
    <col min="11275" max="11512" width="11.42578125" style="366" customWidth="1"/>
    <col min="11513" max="11513" width="18.7109375" style="366" customWidth="1"/>
    <col min="11514" max="11520" width="15.42578125" style="366"/>
    <col min="11521" max="11521" width="24.85546875" style="366" customWidth="1"/>
    <col min="11522" max="11522" width="23" style="366" customWidth="1"/>
    <col min="11523" max="11525" width="9.28515625" style="366" customWidth="1"/>
    <col min="11526" max="11527" width="11.42578125" style="366" customWidth="1"/>
    <col min="11528" max="11528" width="12.42578125" style="366" customWidth="1"/>
    <col min="11529" max="11529" width="14.5703125" style="366" customWidth="1"/>
    <col min="11530" max="11530" width="42.7109375" style="366" customWidth="1"/>
    <col min="11531" max="11768" width="11.42578125" style="366" customWidth="1"/>
    <col min="11769" max="11769" width="18.7109375" style="366" customWidth="1"/>
    <col min="11770" max="11776" width="15.42578125" style="366"/>
    <col min="11777" max="11777" width="24.85546875" style="366" customWidth="1"/>
    <col min="11778" max="11778" width="23" style="366" customWidth="1"/>
    <col min="11779" max="11781" width="9.28515625" style="366" customWidth="1"/>
    <col min="11782" max="11783" width="11.42578125" style="366" customWidth="1"/>
    <col min="11784" max="11784" width="12.42578125" style="366" customWidth="1"/>
    <col min="11785" max="11785" width="14.5703125" style="366" customWidth="1"/>
    <col min="11786" max="11786" width="42.7109375" style="366" customWidth="1"/>
    <col min="11787" max="12024" width="11.42578125" style="366" customWidth="1"/>
    <col min="12025" max="12025" width="18.7109375" style="366" customWidth="1"/>
    <col min="12026" max="12032" width="15.42578125" style="366"/>
    <col min="12033" max="12033" width="24.85546875" style="366" customWidth="1"/>
    <col min="12034" max="12034" width="23" style="366" customWidth="1"/>
    <col min="12035" max="12037" width="9.28515625" style="366" customWidth="1"/>
    <col min="12038" max="12039" width="11.42578125" style="366" customWidth="1"/>
    <col min="12040" max="12040" width="12.42578125" style="366" customWidth="1"/>
    <col min="12041" max="12041" width="14.5703125" style="366" customWidth="1"/>
    <col min="12042" max="12042" width="42.7109375" style="366" customWidth="1"/>
    <col min="12043" max="12280" width="11.42578125" style="366" customWidth="1"/>
    <col min="12281" max="12281" width="18.7109375" style="366" customWidth="1"/>
    <col min="12282" max="12288" width="15.42578125" style="366"/>
    <col min="12289" max="12289" width="24.85546875" style="366" customWidth="1"/>
    <col min="12290" max="12290" width="23" style="366" customWidth="1"/>
    <col min="12291" max="12293" width="9.28515625" style="366" customWidth="1"/>
    <col min="12294" max="12295" width="11.42578125" style="366" customWidth="1"/>
    <col min="12296" max="12296" width="12.42578125" style="366" customWidth="1"/>
    <col min="12297" max="12297" width="14.5703125" style="366" customWidth="1"/>
    <col min="12298" max="12298" width="42.7109375" style="366" customWidth="1"/>
    <col min="12299" max="12536" width="11.42578125" style="366" customWidth="1"/>
    <col min="12537" max="12537" width="18.7109375" style="366" customWidth="1"/>
    <col min="12538" max="12544" width="15.42578125" style="366"/>
    <col min="12545" max="12545" width="24.85546875" style="366" customWidth="1"/>
    <col min="12546" max="12546" width="23" style="366" customWidth="1"/>
    <col min="12547" max="12549" width="9.28515625" style="366" customWidth="1"/>
    <col min="12550" max="12551" width="11.42578125" style="366" customWidth="1"/>
    <col min="12552" max="12552" width="12.42578125" style="366" customWidth="1"/>
    <col min="12553" max="12553" width="14.5703125" style="366" customWidth="1"/>
    <col min="12554" max="12554" width="42.7109375" style="366" customWidth="1"/>
    <col min="12555" max="12792" width="11.42578125" style="366" customWidth="1"/>
    <col min="12793" max="12793" width="18.7109375" style="366" customWidth="1"/>
    <col min="12794" max="12800" width="15.42578125" style="366"/>
    <col min="12801" max="12801" width="24.85546875" style="366" customWidth="1"/>
    <col min="12802" max="12802" width="23" style="366" customWidth="1"/>
    <col min="12803" max="12805" width="9.28515625" style="366" customWidth="1"/>
    <col min="12806" max="12807" width="11.42578125" style="366" customWidth="1"/>
    <col min="12808" max="12808" width="12.42578125" style="366" customWidth="1"/>
    <col min="12809" max="12809" width="14.5703125" style="366" customWidth="1"/>
    <col min="12810" max="12810" width="42.7109375" style="366" customWidth="1"/>
    <col min="12811" max="13048" width="11.42578125" style="366" customWidth="1"/>
    <col min="13049" max="13049" width="18.7109375" style="366" customWidth="1"/>
    <col min="13050" max="13056" width="15.42578125" style="366"/>
    <col min="13057" max="13057" width="24.85546875" style="366" customWidth="1"/>
    <col min="13058" max="13058" width="23" style="366" customWidth="1"/>
    <col min="13059" max="13061" width="9.28515625" style="366" customWidth="1"/>
    <col min="13062" max="13063" width="11.42578125" style="366" customWidth="1"/>
    <col min="13064" max="13064" width="12.42578125" style="366" customWidth="1"/>
    <col min="13065" max="13065" width="14.5703125" style="366" customWidth="1"/>
    <col min="13066" max="13066" width="42.7109375" style="366" customWidth="1"/>
    <col min="13067" max="13304" width="11.42578125" style="366" customWidth="1"/>
    <col min="13305" max="13305" width="18.7109375" style="366" customWidth="1"/>
    <col min="13306" max="13312" width="15.42578125" style="366"/>
    <col min="13313" max="13313" width="24.85546875" style="366" customWidth="1"/>
    <col min="13314" max="13314" width="23" style="366" customWidth="1"/>
    <col min="13315" max="13317" width="9.28515625" style="366" customWidth="1"/>
    <col min="13318" max="13319" width="11.42578125" style="366" customWidth="1"/>
    <col min="13320" max="13320" width="12.42578125" style="366" customWidth="1"/>
    <col min="13321" max="13321" width="14.5703125" style="366" customWidth="1"/>
    <col min="13322" max="13322" width="42.7109375" style="366" customWidth="1"/>
    <col min="13323" max="13560" width="11.42578125" style="366" customWidth="1"/>
    <col min="13561" max="13561" width="18.7109375" style="366" customWidth="1"/>
    <col min="13562" max="13568" width="15.42578125" style="366"/>
    <col min="13569" max="13569" width="24.85546875" style="366" customWidth="1"/>
    <col min="13570" max="13570" width="23" style="366" customWidth="1"/>
    <col min="13571" max="13573" width="9.28515625" style="366" customWidth="1"/>
    <col min="13574" max="13575" width="11.42578125" style="366" customWidth="1"/>
    <col min="13576" max="13576" width="12.42578125" style="366" customWidth="1"/>
    <col min="13577" max="13577" width="14.5703125" style="366" customWidth="1"/>
    <col min="13578" max="13578" width="42.7109375" style="366" customWidth="1"/>
    <col min="13579" max="13816" width="11.42578125" style="366" customWidth="1"/>
    <col min="13817" max="13817" width="18.7109375" style="366" customWidth="1"/>
    <col min="13818" max="13824" width="15.42578125" style="366"/>
    <col min="13825" max="13825" width="24.85546875" style="366" customWidth="1"/>
    <col min="13826" max="13826" width="23" style="366" customWidth="1"/>
    <col min="13827" max="13829" width="9.28515625" style="366" customWidth="1"/>
    <col min="13830" max="13831" width="11.42578125" style="366" customWidth="1"/>
    <col min="13832" max="13832" width="12.42578125" style="366" customWidth="1"/>
    <col min="13833" max="13833" width="14.5703125" style="366" customWidth="1"/>
    <col min="13834" max="13834" width="42.7109375" style="366" customWidth="1"/>
    <col min="13835" max="14072" width="11.42578125" style="366" customWidth="1"/>
    <col min="14073" max="14073" width="18.7109375" style="366" customWidth="1"/>
    <col min="14074" max="14080" width="15.42578125" style="366"/>
    <col min="14081" max="14081" width="24.85546875" style="366" customWidth="1"/>
    <col min="14082" max="14082" width="23" style="366" customWidth="1"/>
    <col min="14083" max="14085" width="9.28515625" style="366" customWidth="1"/>
    <col min="14086" max="14087" width="11.42578125" style="366" customWidth="1"/>
    <col min="14088" max="14088" width="12.42578125" style="366" customWidth="1"/>
    <col min="14089" max="14089" width="14.5703125" style="366" customWidth="1"/>
    <col min="14090" max="14090" width="42.7109375" style="366" customWidth="1"/>
    <col min="14091" max="14328" width="11.42578125" style="366" customWidth="1"/>
    <col min="14329" max="14329" width="18.7109375" style="366" customWidth="1"/>
    <col min="14330" max="14336" width="15.42578125" style="366"/>
    <col min="14337" max="14337" width="24.85546875" style="366" customWidth="1"/>
    <col min="14338" max="14338" width="23" style="366" customWidth="1"/>
    <col min="14339" max="14341" width="9.28515625" style="366" customWidth="1"/>
    <col min="14342" max="14343" width="11.42578125" style="366" customWidth="1"/>
    <col min="14344" max="14344" width="12.42578125" style="366" customWidth="1"/>
    <col min="14345" max="14345" width="14.5703125" style="366" customWidth="1"/>
    <col min="14346" max="14346" width="42.7109375" style="366" customWidth="1"/>
    <col min="14347" max="14584" width="11.42578125" style="366" customWidth="1"/>
    <col min="14585" max="14585" width="18.7109375" style="366" customWidth="1"/>
    <col min="14586" max="14592" width="15.42578125" style="366"/>
    <col min="14593" max="14593" width="24.85546875" style="366" customWidth="1"/>
    <col min="14594" max="14594" width="23" style="366" customWidth="1"/>
    <col min="14595" max="14597" width="9.28515625" style="366" customWidth="1"/>
    <col min="14598" max="14599" width="11.42578125" style="366" customWidth="1"/>
    <col min="14600" max="14600" width="12.42578125" style="366" customWidth="1"/>
    <col min="14601" max="14601" width="14.5703125" style="366" customWidth="1"/>
    <col min="14602" max="14602" width="42.7109375" style="366" customWidth="1"/>
    <col min="14603" max="14840" width="11.42578125" style="366" customWidth="1"/>
    <col min="14841" max="14841" width="18.7109375" style="366" customWidth="1"/>
    <col min="14842" max="14848" width="15.42578125" style="366"/>
    <col min="14849" max="14849" width="24.85546875" style="366" customWidth="1"/>
    <col min="14850" max="14850" width="23" style="366" customWidth="1"/>
    <col min="14851" max="14853" width="9.28515625" style="366" customWidth="1"/>
    <col min="14854" max="14855" width="11.42578125" style="366" customWidth="1"/>
    <col min="14856" max="14856" width="12.42578125" style="366" customWidth="1"/>
    <col min="14857" max="14857" width="14.5703125" style="366" customWidth="1"/>
    <col min="14858" max="14858" width="42.7109375" style="366" customWidth="1"/>
    <col min="14859" max="15096" width="11.42578125" style="366" customWidth="1"/>
    <col min="15097" max="15097" width="18.7109375" style="366" customWidth="1"/>
    <col min="15098" max="15104" width="15.42578125" style="366"/>
    <col min="15105" max="15105" width="24.85546875" style="366" customWidth="1"/>
    <col min="15106" max="15106" width="23" style="366" customWidth="1"/>
    <col min="15107" max="15109" width="9.28515625" style="366" customWidth="1"/>
    <col min="15110" max="15111" width="11.42578125" style="366" customWidth="1"/>
    <col min="15112" max="15112" width="12.42578125" style="366" customWidth="1"/>
    <col min="15113" max="15113" width="14.5703125" style="366" customWidth="1"/>
    <col min="15114" max="15114" width="42.7109375" style="366" customWidth="1"/>
    <col min="15115" max="15352" width="11.42578125" style="366" customWidth="1"/>
    <col min="15353" max="15353" width="18.7109375" style="366" customWidth="1"/>
    <col min="15354" max="15360" width="15.42578125" style="366"/>
    <col min="15361" max="15361" width="24.85546875" style="366" customWidth="1"/>
    <col min="15362" max="15362" width="23" style="366" customWidth="1"/>
    <col min="15363" max="15365" width="9.28515625" style="366" customWidth="1"/>
    <col min="15366" max="15367" width="11.42578125" style="366" customWidth="1"/>
    <col min="15368" max="15368" width="12.42578125" style="366" customWidth="1"/>
    <col min="15369" max="15369" width="14.5703125" style="366" customWidth="1"/>
    <col min="15370" max="15370" width="42.7109375" style="366" customWidth="1"/>
    <col min="15371" max="15608" width="11.42578125" style="366" customWidth="1"/>
    <col min="15609" max="15609" width="18.7109375" style="366" customWidth="1"/>
    <col min="15610" max="15616" width="15.42578125" style="366"/>
    <col min="15617" max="15617" width="24.85546875" style="366" customWidth="1"/>
    <col min="15618" max="15618" width="23" style="366" customWidth="1"/>
    <col min="15619" max="15621" width="9.28515625" style="366" customWidth="1"/>
    <col min="15622" max="15623" width="11.42578125" style="366" customWidth="1"/>
    <col min="15624" max="15624" width="12.42578125" style="366" customWidth="1"/>
    <col min="15625" max="15625" width="14.5703125" style="366" customWidth="1"/>
    <col min="15626" max="15626" width="42.7109375" style="366" customWidth="1"/>
    <col min="15627" max="15864" width="11.42578125" style="366" customWidth="1"/>
    <col min="15865" max="15865" width="18.7109375" style="366" customWidth="1"/>
    <col min="15866" max="15872" width="15.42578125" style="366"/>
    <col min="15873" max="15873" width="24.85546875" style="366" customWidth="1"/>
    <col min="15874" max="15874" width="23" style="366" customWidth="1"/>
    <col min="15875" max="15877" width="9.28515625" style="366" customWidth="1"/>
    <col min="15878" max="15879" width="11.42578125" style="366" customWidth="1"/>
    <col min="15880" max="15880" width="12.42578125" style="366" customWidth="1"/>
    <col min="15881" max="15881" width="14.5703125" style="366" customWidth="1"/>
    <col min="15882" max="15882" width="42.7109375" style="366" customWidth="1"/>
    <col min="15883" max="16120" width="11.42578125" style="366" customWidth="1"/>
    <col min="16121" max="16121" width="18.7109375" style="366" customWidth="1"/>
    <col min="16122" max="16128" width="15.42578125" style="366"/>
    <col min="16129" max="16129" width="24.85546875" style="366" customWidth="1"/>
    <col min="16130" max="16130" width="23" style="366" customWidth="1"/>
    <col min="16131" max="16133" width="9.28515625" style="366" customWidth="1"/>
    <col min="16134" max="16135" width="11.42578125" style="366" customWidth="1"/>
    <col min="16136" max="16136" width="12.42578125" style="366" customWidth="1"/>
    <col min="16137" max="16137" width="14.5703125" style="366" customWidth="1"/>
    <col min="16138" max="16138" width="42.7109375" style="366" customWidth="1"/>
    <col min="16139" max="16376" width="11.42578125" style="366" customWidth="1"/>
    <col min="16377" max="16377" width="18.7109375" style="366" customWidth="1"/>
    <col min="16378" max="16384" width="15.42578125" style="366"/>
  </cols>
  <sheetData>
    <row r="1" spans="1:12" ht="24.95" customHeight="1" x14ac:dyDescent="0.25">
      <c r="C1" s="496"/>
    </row>
    <row r="2" spans="1:12" ht="24.95" customHeight="1" x14ac:dyDescent="0.25">
      <c r="A2" s="659" t="s">
        <v>4</v>
      </c>
      <c r="B2" s="659"/>
      <c r="C2" s="659"/>
      <c r="D2" s="659"/>
      <c r="E2" s="659"/>
      <c r="F2" s="659"/>
      <c r="G2" s="659"/>
      <c r="H2" s="659"/>
      <c r="I2" s="659"/>
      <c r="J2" s="659"/>
    </row>
    <row r="3" spans="1:12" ht="26.25" customHeight="1" x14ac:dyDescent="0.25">
      <c r="A3" s="627" t="s">
        <v>213</v>
      </c>
      <c r="B3" s="628"/>
      <c r="C3" s="628"/>
      <c r="D3" s="628"/>
      <c r="E3" s="628"/>
      <c r="F3" s="628"/>
      <c r="G3" s="628"/>
      <c r="H3" s="628"/>
      <c r="I3" s="628"/>
      <c r="J3" s="628"/>
    </row>
    <row r="4" spans="1:12" ht="15.75" thickBot="1" x14ac:dyDescent="0.3">
      <c r="A4" s="258"/>
      <c r="B4" s="259"/>
      <c r="C4" s="259"/>
      <c r="D4" s="259"/>
      <c r="E4" s="259"/>
      <c r="F4" s="259"/>
      <c r="G4" s="259"/>
      <c r="H4" s="259"/>
      <c r="I4" s="260"/>
      <c r="J4" s="309"/>
    </row>
    <row r="5" spans="1:12" x14ac:dyDescent="0.25">
      <c r="A5" s="629" t="s">
        <v>6</v>
      </c>
      <c r="B5" s="630"/>
      <c r="C5" s="630"/>
      <c r="D5" s="630"/>
      <c r="E5" s="630"/>
      <c r="F5" s="630"/>
      <c r="G5" s="630"/>
      <c r="H5" s="631"/>
      <c r="I5" s="262" t="s">
        <v>7</v>
      </c>
      <c r="J5" s="369"/>
    </row>
    <row r="6" spans="1:12" x14ac:dyDescent="0.25">
      <c r="A6" s="660" t="s">
        <v>8</v>
      </c>
      <c r="B6" s="661"/>
      <c r="C6" s="661"/>
      <c r="D6" s="661"/>
      <c r="E6" s="661"/>
      <c r="F6" s="661"/>
      <c r="G6" s="661"/>
      <c r="H6" s="661"/>
      <c r="I6" s="311" t="s">
        <v>77</v>
      </c>
      <c r="J6" s="472"/>
    </row>
    <row r="7" spans="1:12" x14ac:dyDescent="0.25">
      <c r="A7" s="624" t="s">
        <v>10</v>
      </c>
      <c r="B7" s="625"/>
      <c r="C7" s="625"/>
      <c r="D7" s="625"/>
      <c r="E7" s="625"/>
      <c r="F7" s="625"/>
      <c r="G7" s="625"/>
      <c r="H7" s="625"/>
      <c r="I7" s="265"/>
      <c r="J7" s="313"/>
    </row>
    <row r="8" spans="1:12" x14ac:dyDescent="0.25">
      <c r="A8" s="604" t="s">
        <v>153</v>
      </c>
      <c r="B8" s="605"/>
      <c r="C8" s="605"/>
      <c r="D8" s="605"/>
      <c r="E8" s="605"/>
      <c r="F8" s="605"/>
      <c r="G8" s="605"/>
      <c r="H8" s="605"/>
      <c r="I8" s="265"/>
      <c r="J8" s="313"/>
    </row>
    <row r="9" spans="1:12" x14ac:dyDescent="0.25">
      <c r="A9" s="267" t="s">
        <v>12</v>
      </c>
      <c r="B9" s="473">
        <f>I21</f>
        <v>261302400</v>
      </c>
      <c r="C9" s="268"/>
      <c r="D9" s="269"/>
      <c r="E9" s="269"/>
      <c r="F9" s="269"/>
      <c r="G9" s="269"/>
      <c r="H9" s="270"/>
      <c r="I9" s="271"/>
      <c r="J9" s="314"/>
    </row>
    <row r="10" spans="1:12" ht="22.5" customHeight="1" x14ac:dyDescent="0.25">
      <c r="A10" s="273" t="s">
        <v>13</v>
      </c>
      <c r="B10" s="274"/>
      <c r="C10" s="275"/>
      <c r="D10" s="269"/>
      <c r="E10" s="269"/>
      <c r="F10" s="268"/>
      <c r="G10" s="276"/>
      <c r="H10" s="606" t="s">
        <v>14</v>
      </c>
      <c r="I10" s="607"/>
      <c r="J10" s="608"/>
    </row>
    <row r="11" spans="1:12" ht="22.5" customHeight="1" x14ac:dyDescent="0.25">
      <c r="A11" s="273" t="s">
        <v>15</v>
      </c>
      <c r="B11" s="274"/>
      <c r="C11" s="275"/>
      <c r="D11" s="269"/>
      <c r="E11" s="269"/>
      <c r="F11" s="269"/>
      <c r="G11" s="276"/>
      <c r="H11" s="277" t="s">
        <v>16</v>
      </c>
      <c r="I11" s="609" t="s">
        <v>17</v>
      </c>
      <c r="J11" s="610"/>
    </row>
    <row r="12" spans="1:12" ht="22.5" customHeight="1" thickBot="1" x14ac:dyDescent="0.3">
      <c r="A12" s="343" t="s">
        <v>18</v>
      </c>
      <c r="B12" s="344"/>
      <c r="C12" s="345"/>
      <c r="D12" s="346"/>
      <c r="E12" s="346"/>
      <c r="F12" s="346"/>
      <c r="G12" s="347"/>
      <c r="H12" s="347" t="s">
        <v>19</v>
      </c>
      <c r="I12" s="646" t="s">
        <v>20</v>
      </c>
      <c r="J12" s="647"/>
    </row>
    <row r="13" spans="1:12" s="370" customFormat="1" ht="33" customHeight="1" x14ac:dyDescent="0.25">
      <c r="A13" s="613" t="s">
        <v>21</v>
      </c>
      <c r="B13" s="615" t="s">
        <v>22</v>
      </c>
      <c r="C13" s="615" t="s">
        <v>23</v>
      </c>
      <c r="D13" s="615" t="s">
        <v>24</v>
      </c>
      <c r="E13" s="615" t="s">
        <v>25</v>
      </c>
      <c r="F13" s="617" t="s">
        <v>26</v>
      </c>
      <c r="G13" s="617"/>
      <c r="H13" s="618" t="s">
        <v>27</v>
      </c>
      <c r="I13" s="620" t="s">
        <v>28</v>
      </c>
      <c r="J13" s="639" t="s">
        <v>137</v>
      </c>
      <c r="K13" s="436" t="s">
        <v>78</v>
      </c>
      <c r="L13" s="437" t="s">
        <v>79</v>
      </c>
    </row>
    <row r="14" spans="1:12" s="370" customFormat="1" ht="41.45" customHeight="1" thickBot="1" x14ac:dyDescent="0.3">
      <c r="A14" s="654"/>
      <c r="B14" s="655"/>
      <c r="C14" s="655"/>
      <c r="D14" s="655"/>
      <c r="E14" s="655"/>
      <c r="F14" s="498" t="s">
        <v>30</v>
      </c>
      <c r="G14" s="498" t="s">
        <v>92</v>
      </c>
      <c r="H14" s="656"/>
      <c r="I14" s="657"/>
      <c r="J14" s="658"/>
      <c r="K14" s="436" t="s">
        <v>80</v>
      </c>
      <c r="L14" s="437" t="s">
        <v>80</v>
      </c>
    </row>
    <row r="15" spans="1:12" x14ac:dyDescent="0.25">
      <c r="A15" s="371">
        <v>1</v>
      </c>
      <c r="B15" s="372">
        <v>2</v>
      </c>
      <c r="C15" s="372">
        <v>3</v>
      </c>
      <c r="D15" s="373">
        <v>4</v>
      </c>
      <c r="E15" s="373">
        <v>5</v>
      </c>
      <c r="F15" s="651">
        <v>6</v>
      </c>
      <c r="G15" s="651"/>
      <c r="H15" s="374">
        <v>7</v>
      </c>
      <c r="I15" s="375">
        <v>8</v>
      </c>
      <c r="J15" s="376">
        <v>9</v>
      </c>
      <c r="K15" s="490">
        <v>5</v>
      </c>
      <c r="L15" s="490">
        <v>15</v>
      </c>
    </row>
    <row r="16" spans="1:12" ht="100.5" customHeight="1" x14ac:dyDescent="0.25">
      <c r="A16" s="377" t="s">
        <v>214</v>
      </c>
      <c r="B16" s="378" t="s">
        <v>156</v>
      </c>
      <c r="C16" s="379">
        <v>3</v>
      </c>
      <c r="D16" s="380">
        <v>6</v>
      </c>
      <c r="E16" s="321">
        <v>0</v>
      </c>
      <c r="F16" s="39">
        <v>44291</v>
      </c>
      <c r="G16" s="322">
        <v>44296</v>
      </c>
      <c r="H16" s="504">
        <v>3038400</v>
      </c>
      <c r="I16" s="323">
        <f>(C16*D16*H16)+(H16/30*E16*C16)</f>
        <v>54691200</v>
      </c>
      <c r="J16" s="381" t="s">
        <v>215</v>
      </c>
      <c r="K16" s="443">
        <f>H16/30*K15</f>
        <v>506400</v>
      </c>
      <c r="L16" s="443">
        <f>I16/30*L15</f>
        <v>27345600</v>
      </c>
    </row>
    <row r="17" spans="1:12" ht="99.75" customHeight="1" x14ac:dyDescent="0.25">
      <c r="A17" s="377" t="s">
        <v>216</v>
      </c>
      <c r="B17" s="378" t="s">
        <v>156</v>
      </c>
      <c r="C17" s="379">
        <v>3</v>
      </c>
      <c r="D17" s="380">
        <v>6</v>
      </c>
      <c r="E17" s="321">
        <v>0</v>
      </c>
      <c r="F17" s="39">
        <v>44291</v>
      </c>
      <c r="G17" s="322">
        <v>44296</v>
      </c>
      <c r="H17" s="504">
        <v>3038400</v>
      </c>
      <c r="I17" s="323">
        <f>(C17*D17*H17)+(H17/30*E17*C17)</f>
        <v>54691200</v>
      </c>
      <c r="J17" s="381" t="s">
        <v>217</v>
      </c>
    </row>
    <row r="18" spans="1:12" ht="113.25" customHeight="1" x14ac:dyDescent="0.25">
      <c r="A18" s="377" t="s">
        <v>218</v>
      </c>
      <c r="B18" s="378" t="s">
        <v>156</v>
      </c>
      <c r="C18" s="379">
        <v>2</v>
      </c>
      <c r="D18" s="380">
        <v>10</v>
      </c>
      <c r="E18" s="321">
        <v>0</v>
      </c>
      <c r="F18" s="292" t="s">
        <v>219</v>
      </c>
      <c r="G18" s="322" t="s">
        <v>220</v>
      </c>
      <c r="H18" s="504">
        <v>3038400</v>
      </c>
      <c r="I18" s="323">
        <f>(C18*D18*H18)+(H18/30*E18*C18)</f>
        <v>60768000</v>
      </c>
      <c r="J18" s="382" t="s">
        <v>221</v>
      </c>
    </row>
    <row r="19" spans="1:12" ht="96" x14ac:dyDescent="0.25">
      <c r="A19" s="377" t="s">
        <v>222</v>
      </c>
      <c r="B19" s="378" t="s">
        <v>156</v>
      </c>
      <c r="C19" s="379">
        <v>2</v>
      </c>
      <c r="D19" s="380">
        <v>10</v>
      </c>
      <c r="E19" s="321">
        <v>0</v>
      </c>
      <c r="F19" s="292" t="s">
        <v>219</v>
      </c>
      <c r="G19" s="322" t="s">
        <v>220</v>
      </c>
      <c r="H19" s="504">
        <v>3038400</v>
      </c>
      <c r="I19" s="323">
        <f>(C19*D19*H19)+(H19/30*E19*C19)</f>
        <v>60768000</v>
      </c>
      <c r="J19" s="381" t="s">
        <v>223</v>
      </c>
      <c r="L19" s="383"/>
    </row>
    <row r="20" spans="1:12" ht="84" x14ac:dyDescent="0.25">
      <c r="A20" s="377" t="s">
        <v>224</v>
      </c>
      <c r="B20" s="378" t="s">
        <v>156</v>
      </c>
      <c r="C20" s="379">
        <v>1</v>
      </c>
      <c r="D20" s="380">
        <v>10</v>
      </c>
      <c r="E20" s="321">
        <v>0</v>
      </c>
      <c r="F20" s="292" t="s">
        <v>219</v>
      </c>
      <c r="G20" s="322" t="s">
        <v>220</v>
      </c>
      <c r="H20" s="504">
        <v>3038400</v>
      </c>
      <c r="I20" s="323">
        <f>(C20*D20*H20)+(H20/30*E20*C20)</f>
        <v>30384000</v>
      </c>
      <c r="J20" s="382" t="s">
        <v>225</v>
      </c>
    </row>
    <row r="21" spans="1:12" ht="15.75" thickBot="1" x14ac:dyDescent="0.3">
      <c r="A21" s="384"/>
      <c r="B21" s="385" t="s">
        <v>3</v>
      </c>
      <c r="C21" s="328">
        <f>SUM(C16:C20)</f>
        <v>11</v>
      </c>
      <c r="D21" s="386"/>
      <c r="E21" s="387"/>
      <c r="F21" s="386"/>
      <c r="G21" s="386"/>
      <c r="H21" s="386"/>
      <c r="I21" s="331">
        <f>SUM(I16:I20)</f>
        <v>261302400</v>
      </c>
      <c r="J21" s="388"/>
    </row>
    <row r="22" spans="1:12" x14ac:dyDescent="0.25">
      <c r="C22" s="496"/>
      <c r="I22" s="389"/>
    </row>
    <row r="23" spans="1:12" x14ac:dyDescent="0.25">
      <c r="C23" s="496"/>
      <c r="I23" s="389"/>
    </row>
    <row r="26" spans="1:12" x14ac:dyDescent="0.25">
      <c r="C26" s="496"/>
      <c r="E26" s="652"/>
      <c r="F26" s="652"/>
      <c r="G26" s="652"/>
      <c r="I26" s="648"/>
      <c r="J26" s="652"/>
    </row>
    <row r="27" spans="1:12" x14ac:dyDescent="0.25">
      <c r="A27" s="653" t="s">
        <v>172</v>
      </c>
      <c r="B27" s="653"/>
      <c r="C27" s="366"/>
      <c r="E27" s="653" t="s">
        <v>173</v>
      </c>
      <c r="F27" s="653"/>
      <c r="G27" s="653"/>
      <c r="J27" s="496" t="s">
        <v>70</v>
      </c>
    </row>
    <row r="28" spans="1:12" x14ac:dyDescent="0.25">
      <c r="A28" s="648" t="s">
        <v>97</v>
      </c>
      <c r="B28" s="648"/>
      <c r="C28" s="366"/>
      <c r="E28" s="648" t="s">
        <v>226</v>
      </c>
      <c r="F28" s="648"/>
      <c r="G28" s="648"/>
      <c r="J28" s="496" t="s">
        <v>73</v>
      </c>
    </row>
    <row r="29" spans="1:12" ht="26.25" customHeight="1" x14ac:dyDescent="0.25">
      <c r="A29" s="649" t="s">
        <v>175</v>
      </c>
      <c r="B29" s="649"/>
      <c r="C29" s="390"/>
      <c r="D29" s="390"/>
      <c r="E29" s="650" t="s">
        <v>176</v>
      </c>
      <c r="F29" s="650"/>
      <c r="G29" s="650"/>
      <c r="H29" s="391"/>
      <c r="I29" s="390"/>
      <c r="J29" s="497" t="s">
        <v>76</v>
      </c>
    </row>
  </sheetData>
  <mergeCells count="27">
    <mergeCell ref="A7:H7"/>
    <mergeCell ref="A2:J2"/>
    <mergeCell ref="A3:J3"/>
    <mergeCell ref="A5:H5"/>
    <mergeCell ref="A6:H6"/>
    <mergeCell ref="I26:J26"/>
    <mergeCell ref="A27:B27"/>
    <mergeCell ref="E27:G27"/>
    <mergeCell ref="A8:H8"/>
    <mergeCell ref="H10:J10"/>
    <mergeCell ref="I11:J11"/>
    <mergeCell ref="I12:J12"/>
    <mergeCell ref="A13:A14"/>
    <mergeCell ref="B13:B14"/>
    <mergeCell ref="C13:C14"/>
    <mergeCell ref="D13:D14"/>
    <mergeCell ref="E13:E14"/>
    <mergeCell ref="F13:G13"/>
    <mergeCell ref="H13:H14"/>
    <mergeCell ref="I13:I14"/>
    <mergeCell ref="J13:J14"/>
    <mergeCell ref="A28:B28"/>
    <mergeCell ref="E28:G28"/>
    <mergeCell ref="A29:B29"/>
    <mergeCell ref="E29:G29"/>
    <mergeCell ref="F15:G15"/>
    <mergeCell ref="E26:G26"/>
  </mergeCells>
  <pageMargins left="0.31496062992125984" right="0.31496062992125984" top="0.35433070866141736" bottom="0.35433070866141736" header="0.31496062992125984" footer="0.31496062992125984"/>
  <pageSetup scale="54" orientation="landscape" r:id="rId1"/>
  <colBreaks count="1" manualBreakCount="1">
    <brk id="10" max="1048575" man="1"/>
  </colBreaks>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05F9C-964E-466E-94AF-9CDC04C04D3E}">
  <sheetPr>
    <tabColor rgb="FF00B0F0"/>
  </sheetPr>
  <dimension ref="A1:O41"/>
  <sheetViews>
    <sheetView zoomScale="90" zoomScaleNormal="90" zoomScaleSheetLayoutView="80" workbookViewId="0"/>
  </sheetViews>
  <sheetFormatPr baseColWidth="10" defaultColWidth="15.42578125" defaultRowHeight="15" x14ac:dyDescent="0.25"/>
  <cols>
    <col min="1" max="1" width="29.7109375" style="336" customWidth="1"/>
    <col min="2" max="2" width="22.7109375" style="336" customWidth="1"/>
    <col min="3" max="3" width="9.28515625" style="337" customWidth="1"/>
    <col min="4" max="5" width="9.28515625" style="336" customWidth="1"/>
    <col min="6" max="7" width="10.7109375" style="336" customWidth="1"/>
    <col min="8" max="8" width="11.7109375" style="336" customWidth="1"/>
    <col min="9" max="9" width="14.85546875" style="336" bestFit="1" customWidth="1"/>
    <col min="10" max="10" width="120.7109375" style="342" customWidth="1"/>
    <col min="11" max="11" width="15.28515625" style="336" customWidth="1"/>
    <col min="12" max="12" width="16.7109375" style="336" customWidth="1"/>
    <col min="13" max="13" width="28.140625" style="336" hidden="1" customWidth="1"/>
    <col min="14" max="14" width="14.42578125" style="336" hidden="1" customWidth="1"/>
    <col min="15" max="15" width="15.140625" style="336" customWidth="1"/>
    <col min="16" max="243" width="11.42578125" style="336" customWidth="1"/>
    <col min="244" max="244" width="18.7109375" style="336" customWidth="1"/>
    <col min="245" max="256" width="15.42578125" style="336"/>
    <col min="257" max="257" width="19.85546875" style="336" customWidth="1"/>
    <col min="258" max="258" width="13.85546875" style="336" customWidth="1"/>
    <col min="259" max="259" width="8.5703125" style="336" customWidth="1"/>
    <col min="260" max="261" width="8.42578125" style="336" customWidth="1"/>
    <col min="262" max="262" width="8.7109375" style="336" bestFit="1" customWidth="1"/>
    <col min="263" max="263" width="12" style="336" customWidth="1"/>
    <col min="264" max="264" width="10.7109375" style="336" customWidth="1"/>
    <col min="265" max="265" width="16.42578125" style="336" customWidth="1"/>
    <col min="266" max="266" width="64.28515625" style="336" customWidth="1"/>
    <col min="267" max="499" width="11.42578125" style="336" customWidth="1"/>
    <col min="500" max="500" width="18.7109375" style="336" customWidth="1"/>
    <col min="501" max="512" width="15.42578125" style="336"/>
    <col min="513" max="513" width="19.85546875" style="336" customWidth="1"/>
    <col min="514" max="514" width="13.85546875" style="336" customWidth="1"/>
    <col min="515" max="515" width="8.5703125" style="336" customWidth="1"/>
    <col min="516" max="517" width="8.42578125" style="336" customWidth="1"/>
    <col min="518" max="518" width="8.7109375" style="336" bestFit="1" customWidth="1"/>
    <col min="519" max="519" width="12" style="336" customWidth="1"/>
    <col min="520" max="520" width="10.7109375" style="336" customWidth="1"/>
    <col min="521" max="521" width="16.42578125" style="336" customWidth="1"/>
    <col min="522" max="522" width="64.28515625" style="336" customWidth="1"/>
    <col min="523" max="755" width="11.42578125" style="336" customWidth="1"/>
    <col min="756" max="756" width="18.7109375" style="336" customWidth="1"/>
    <col min="757" max="768" width="15.42578125" style="336"/>
    <col min="769" max="769" width="19.85546875" style="336" customWidth="1"/>
    <col min="770" max="770" width="13.85546875" style="336" customWidth="1"/>
    <col min="771" max="771" width="8.5703125" style="336" customWidth="1"/>
    <col min="772" max="773" width="8.42578125" style="336" customWidth="1"/>
    <col min="774" max="774" width="8.7109375" style="336" bestFit="1" customWidth="1"/>
    <col min="775" max="775" width="12" style="336" customWidth="1"/>
    <col min="776" max="776" width="10.7109375" style="336" customWidth="1"/>
    <col min="777" max="777" width="16.42578125" style="336" customWidth="1"/>
    <col min="778" max="778" width="64.28515625" style="336" customWidth="1"/>
    <col min="779" max="1011" width="11.42578125" style="336" customWidth="1"/>
    <col min="1012" max="1012" width="18.7109375" style="336" customWidth="1"/>
    <col min="1013" max="1024" width="15.42578125" style="336"/>
    <col min="1025" max="1025" width="19.85546875" style="336" customWidth="1"/>
    <col min="1026" max="1026" width="13.85546875" style="336" customWidth="1"/>
    <col min="1027" max="1027" width="8.5703125" style="336" customWidth="1"/>
    <col min="1028" max="1029" width="8.42578125" style="336" customWidth="1"/>
    <col min="1030" max="1030" width="8.7109375" style="336" bestFit="1" customWidth="1"/>
    <col min="1031" max="1031" width="12" style="336" customWidth="1"/>
    <col min="1032" max="1032" width="10.7109375" style="336" customWidth="1"/>
    <col min="1033" max="1033" width="16.42578125" style="336" customWidth="1"/>
    <col min="1034" max="1034" width="64.28515625" style="336" customWidth="1"/>
    <col min="1035" max="1267" width="11.42578125" style="336" customWidth="1"/>
    <col min="1268" max="1268" width="18.7109375" style="336" customWidth="1"/>
    <col min="1269" max="1280" width="15.42578125" style="336"/>
    <col min="1281" max="1281" width="19.85546875" style="336" customWidth="1"/>
    <col min="1282" max="1282" width="13.85546875" style="336" customWidth="1"/>
    <col min="1283" max="1283" width="8.5703125" style="336" customWidth="1"/>
    <col min="1284" max="1285" width="8.42578125" style="336" customWidth="1"/>
    <col min="1286" max="1286" width="8.7109375" style="336" bestFit="1" customWidth="1"/>
    <col min="1287" max="1287" width="12" style="336" customWidth="1"/>
    <col min="1288" max="1288" width="10.7109375" style="336" customWidth="1"/>
    <col min="1289" max="1289" width="16.42578125" style="336" customWidth="1"/>
    <col min="1290" max="1290" width="64.28515625" style="336" customWidth="1"/>
    <col min="1291" max="1523" width="11.42578125" style="336" customWidth="1"/>
    <col min="1524" max="1524" width="18.7109375" style="336" customWidth="1"/>
    <col min="1525" max="1536" width="15.42578125" style="336"/>
    <col min="1537" max="1537" width="19.85546875" style="336" customWidth="1"/>
    <col min="1538" max="1538" width="13.85546875" style="336" customWidth="1"/>
    <col min="1539" max="1539" width="8.5703125" style="336" customWidth="1"/>
    <col min="1540" max="1541" width="8.42578125" style="336" customWidth="1"/>
    <col min="1542" max="1542" width="8.7109375" style="336" bestFit="1" customWidth="1"/>
    <col min="1543" max="1543" width="12" style="336" customWidth="1"/>
    <col min="1544" max="1544" width="10.7109375" style="336" customWidth="1"/>
    <col min="1545" max="1545" width="16.42578125" style="336" customWidth="1"/>
    <col min="1546" max="1546" width="64.28515625" style="336" customWidth="1"/>
    <col min="1547" max="1779" width="11.42578125" style="336" customWidth="1"/>
    <col min="1780" max="1780" width="18.7109375" style="336" customWidth="1"/>
    <col min="1781" max="1792" width="15.42578125" style="336"/>
    <col min="1793" max="1793" width="19.85546875" style="336" customWidth="1"/>
    <col min="1794" max="1794" width="13.85546875" style="336" customWidth="1"/>
    <col min="1795" max="1795" width="8.5703125" style="336" customWidth="1"/>
    <col min="1796" max="1797" width="8.42578125" style="336" customWidth="1"/>
    <col min="1798" max="1798" width="8.7109375" style="336" bestFit="1" customWidth="1"/>
    <col min="1799" max="1799" width="12" style="336" customWidth="1"/>
    <col min="1800" max="1800" width="10.7109375" style="336" customWidth="1"/>
    <col min="1801" max="1801" width="16.42578125" style="336" customWidth="1"/>
    <col min="1802" max="1802" width="64.28515625" style="336" customWidth="1"/>
    <col min="1803" max="2035" width="11.42578125" style="336" customWidth="1"/>
    <col min="2036" max="2036" width="18.7109375" style="336" customWidth="1"/>
    <col min="2037" max="2048" width="15.42578125" style="336"/>
    <col min="2049" max="2049" width="19.85546875" style="336" customWidth="1"/>
    <col min="2050" max="2050" width="13.85546875" style="336" customWidth="1"/>
    <col min="2051" max="2051" width="8.5703125" style="336" customWidth="1"/>
    <col min="2052" max="2053" width="8.42578125" style="336" customWidth="1"/>
    <col min="2054" max="2054" width="8.7109375" style="336" bestFit="1" customWidth="1"/>
    <col min="2055" max="2055" width="12" style="336" customWidth="1"/>
    <col min="2056" max="2056" width="10.7109375" style="336" customWidth="1"/>
    <col min="2057" max="2057" width="16.42578125" style="336" customWidth="1"/>
    <col min="2058" max="2058" width="64.28515625" style="336" customWidth="1"/>
    <col min="2059" max="2291" width="11.42578125" style="336" customWidth="1"/>
    <col min="2292" max="2292" width="18.7109375" style="336" customWidth="1"/>
    <col min="2293" max="2304" width="15.42578125" style="336"/>
    <col min="2305" max="2305" width="19.85546875" style="336" customWidth="1"/>
    <col min="2306" max="2306" width="13.85546875" style="336" customWidth="1"/>
    <col min="2307" max="2307" width="8.5703125" style="336" customWidth="1"/>
    <col min="2308" max="2309" width="8.42578125" style="336" customWidth="1"/>
    <col min="2310" max="2310" width="8.7109375" style="336" bestFit="1" customWidth="1"/>
    <col min="2311" max="2311" width="12" style="336" customWidth="1"/>
    <col min="2312" max="2312" width="10.7109375" style="336" customWidth="1"/>
    <col min="2313" max="2313" width="16.42578125" style="336" customWidth="1"/>
    <col min="2314" max="2314" width="64.28515625" style="336" customWidth="1"/>
    <col min="2315" max="2547" width="11.42578125" style="336" customWidth="1"/>
    <col min="2548" max="2548" width="18.7109375" style="336" customWidth="1"/>
    <col min="2549" max="2560" width="15.42578125" style="336"/>
    <col min="2561" max="2561" width="19.85546875" style="336" customWidth="1"/>
    <col min="2562" max="2562" width="13.85546875" style="336" customWidth="1"/>
    <col min="2563" max="2563" width="8.5703125" style="336" customWidth="1"/>
    <col min="2564" max="2565" width="8.42578125" style="336" customWidth="1"/>
    <col min="2566" max="2566" width="8.7109375" style="336" bestFit="1" customWidth="1"/>
    <col min="2567" max="2567" width="12" style="336" customWidth="1"/>
    <col min="2568" max="2568" width="10.7109375" style="336" customWidth="1"/>
    <col min="2569" max="2569" width="16.42578125" style="336" customWidth="1"/>
    <col min="2570" max="2570" width="64.28515625" style="336" customWidth="1"/>
    <col min="2571" max="2803" width="11.42578125" style="336" customWidth="1"/>
    <col min="2804" max="2804" width="18.7109375" style="336" customWidth="1"/>
    <col min="2805" max="2816" width="15.42578125" style="336"/>
    <col min="2817" max="2817" width="19.85546875" style="336" customWidth="1"/>
    <col min="2818" max="2818" width="13.85546875" style="336" customWidth="1"/>
    <col min="2819" max="2819" width="8.5703125" style="336" customWidth="1"/>
    <col min="2820" max="2821" width="8.42578125" style="336" customWidth="1"/>
    <col min="2822" max="2822" width="8.7109375" style="336" bestFit="1" customWidth="1"/>
    <col min="2823" max="2823" width="12" style="336" customWidth="1"/>
    <col min="2824" max="2824" width="10.7109375" style="336" customWidth="1"/>
    <col min="2825" max="2825" width="16.42578125" style="336" customWidth="1"/>
    <col min="2826" max="2826" width="64.28515625" style="336" customWidth="1"/>
    <col min="2827" max="3059" width="11.42578125" style="336" customWidth="1"/>
    <col min="3060" max="3060" width="18.7109375" style="336" customWidth="1"/>
    <col min="3061" max="3072" width="15.42578125" style="336"/>
    <col min="3073" max="3073" width="19.85546875" style="336" customWidth="1"/>
    <col min="3074" max="3074" width="13.85546875" style="336" customWidth="1"/>
    <col min="3075" max="3075" width="8.5703125" style="336" customWidth="1"/>
    <col min="3076" max="3077" width="8.42578125" style="336" customWidth="1"/>
    <col min="3078" max="3078" width="8.7109375" style="336" bestFit="1" customWidth="1"/>
    <col min="3079" max="3079" width="12" style="336" customWidth="1"/>
    <col min="3080" max="3080" width="10.7109375" style="336" customWidth="1"/>
    <col min="3081" max="3081" width="16.42578125" style="336" customWidth="1"/>
    <col min="3082" max="3082" width="64.28515625" style="336" customWidth="1"/>
    <col min="3083" max="3315" width="11.42578125" style="336" customWidth="1"/>
    <col min="3316" max="3316" width="18.7109375" style="336" customWidth="1"/>
    <col min="3317" max="3328" width="15.42578125" style="336"/>
    <col min="3329" max="3329" width="19.85546875" style="336" customWidth="1"/>
    <col min="3330" max="3330" width="13.85546875" style="336" customWidth="1"/>
    <col min="3331" max="3331" width="8.5703125" style="336" customWidth="1"/>
    <col min="3332" max="3333" width="8.42578125" style="336" customWidth="1"/>
    <col min="3334" max="3334" width="8.7109375" style="336" bestFit="1" customWidth="1"/>
    <col min="3335" max="3335" width="12" style="336" customWidth="1"/>
    <col min="3336" max="3336" width="10.7109375" style="336" customWidth="1"/>
    <col min="3337" max="3337" width="16.42578125" style="336" customWidth="1"/>
    <col min="3338" max="3338" width="64.28515625" style="336" customWidth="1"/>
    <col min="3339" max="3571" width="11.42578125" style="336" customWidth="1"/>
    <col min="3572" max="3572" width="18.7109375" style="336" customWidth="1"/>
    <col min="3573" max="3584" width="15.42578125" style="336"/>
    <col min="3585" max="3585" width="19.85546875" style="336" customWidth="1"/>
    <col min="3586" max="3586" width="13.85546875" style="336" customWidth="1"/>
    <col min="3587" max="3587" width="8.5703125" style="336" customWidth="1"/>
    <col min="3588" max="3589" width="8.42578125" style="336" customWidth="1"/>
    <col min="3590" max="3590" width="8.7109375" style="336" bestFit="1" customWidth="1"/>
    <col min="3591" max="3591" width="12" style="336" customWidth="1"/>
    <col min="3592" max="3592" width="10.7109375" style="336" customWidth="1"/>
    <col min="3593" max="3593" width="16.42578125" style="336" customWidth="1"/>
    <col min="3594" max="3594" width="64.28515625" style="336" customWidth="1"/>
    <col min="3595" max="3827" width="11.42578125" style="336" customWidth="1"/>
    <col min="3828" max="3828" width="18.7109375" style="336" customWidth="1"/>
    <col min="3829" max="3840" width="15.42578125" style="336"/>
    <col min="3841" max="3841" width="19.85546875" style="336" customWidth="1"/>
    <col min="3842" max="3842" width="13.85546875" style="336" customWidth="1"/>
    <col min="3843" max="3843" width="8.5703125" style="336" customWidth="1"/>
    <col min="3844" max="3845" width="8.42578125" style="336" customWidth="1"/>
    <col min="3846" max="3846" width="8.7109375" style="336" bestFit="1" customWidth="1"/>
    <col min="3847" max="3847" width="12" style="336" customWidth="1"/>
    <col min="3848" max="3848" width="10.7109375" style="336" customWidth="1"/>
    <col min="3849" max="3849" width="16.42578125" style="336" customWidth="1"/>
    <col min="3850" max="3850" width="64.28515625" style="336" customWidth="1"/>
    <col min="3851" max="4083" width="11.42578125" style="336" customWidth="1"/>
    <col min="4084" max="4084" width="18.7109375" style="336" customWidth="1"/>
    <col min="4085" max="4096" width="15.42578125" style="336"/>
    <col min="4097" max="4097" width="19.85546875" style="336" customWidth="1"/>
    <col min="4098" max="4098" width="13.85546875" style="336" customWidth="1"/>
    <col min="4099" max="4099" width="8.5703125" style="336" customWidth="1"/>
    <col min="4100" max="4101" width="8.42578125" style="336" customWidth="1"/>
    <col min="4102" max="4102" width="8.7109375" style="336" bestFit="1" customWidth="1"/>
    <col min="4103" max="4103" width="12" style="336" customWidth="1"/>
    <col min="4104" max="4104" width="10.7109375" style="336" customWidth="1"/>
    <col min="4105" max="4105" width="16.42578125" style="336" customWidth="1"/>
    <col min="4106" max="4106" width="64.28515625" style="336" customWidth="1"/>
    <col min="4107" max="4339" width="11.42578125" style="336" customWidth="1"/>
    <col min="4340" max="4340" width="18.7109375" style="336" customWidth="1"/>
    <col min="4341" max="4352" width="15.42578125" style="336"/>
    <col min="4353" max="4353" width="19.85546875" style="336" customWidth="1"/>
    <col min="4354" max="4354" width="13.85546875" style="336" customWidth="1"/>
    <col min="4355" max="4355" width="8.5703125" style="336" customWidth="1"/>
    <col min="4356" max="4357" width="8.42578125" style="336" customWidth="1"/>
    <col min="4358" max="4358" width="8.7109375" style="336" bestFit="1" customWidth="1"/>
    <col min="4359" max="4359" width="12" style="336" customWidth="1"/>
    <col min="4360" max="4360" width="10.7109375" style="336" customWidth="1"/>
    <col min="4361" max="4361" width="16.42578125" style="336" customWidth="1"/>
    <col min="4362" max="4362" width="64.28515625" style="336" customWidth="1"/>
    <col min="4363" max="4595" width="11.42578125" style="336" customWidth="1"/>
    <col min="4596" max="4596" width="18.7109375" style="336" customWidth="1"/>
    <col min="4597" max="4608" width="15.42578125" style="336"/>
    <col min="4609" max="4609" width="19.85546875" style="336" customWidth="1"/>
    <col min="4610" max="4610" width="13.85546875" style="336" customWidth="1"/>
    <col min="4611" max="4611" width="8.5703125" style="336" customWidth="1"/>
    <col min="4612" max="4613" width="8.42578125" style="336" customWidth="1"/>
    <col min="4614" max="4614" width="8.7109375" style="336" bestFit="1" customWidth="1"/>
    <col min="4615" max="4615" width="12" style="336" customWidth="1"/>
    <col min="4616" max="4616" width="10.7109375" style="336" customWidth="1"/>
    <col min="4617" max="4617" width="16.42578125" style="336" customWidth="1"/>
    <col min="4618" max="4618" width="64.28515625" style="336" customWidth="1"/>
    <col min="4619" max="4851" width="11.42578125" style="336" customWidth="1"/>
    <col min="4852" max="4852" width="18.7109375" style="336" customWidth="1"/>
    <col min="4853" max="4864" width="15.42578125" style="336"/>
    <col min="4865" max="4865" width="19.85546875" style="336" customWidth="1"/>
    <col min="4866" max="4866" width="13.85546875" style="336" customWidth="1"/>
    <col min="4867" max="4867" width="8.5703125" style="336" customWidth="1"/>
    <col min="4868" max="4869" width="8.42578125" style="336" customWidth="1"/>
    <col min="4870" max="4870" width="8.7109375" style="336" bestFit="1" customWidth="1"/>
    <col min="4871" max="4871" width="12" style="336" customWidth="1"/>
    <col min="4872" max="4872" width="10.7109375" style="336" customWidth="1"/>
    <col min="4873" max="4873" width="16.42578125" style="336" customWidth="1"/>
    <col min="4874" max="4874" width="64.28515625" style="336" customWidth="1"/>
    <col min="4875" max="5107" width="11.42578125" style="336" customWidth="1"/>
    <col min="5108" max="5108" width="18.7109375" style="336" customWidth="1"/>
    <col min="5109" max="5120" width="15.42578125" style="336"/>
    <col min="5121" max="5121" width="19.85546875" style="336" customWidth="1"/>
    <col min="5122" max="5122" width="13.85546875" style="336" customWidth="1"/>
    <col min="5123" max="5123" width="8.5703125" style="336" customWidth="1"/>
    <col min="5124" max="5125" width="8.42578125" style="336" customWidth="1"/>
    <col min="5126" max="5126" width="8.7109375" style="336" bestFit="1" customWidth="1"/>
    <col min="5127" max="5127" width="12" style="336" customWidth="1"/>
    <col min="5128" max="5128" width="10.7109375" style="336" customWidth="1"/>
    <col min="5129" max="5129" width="16.42578125" style="336" customWidth="1"/>
    <col min="5130" max="5130" width="64.28515625" style="336" customWidth="1"/>
    <col min="5131" max="5363" width="11.42578125" style="336" customWidth="1"/>
    <col min="5364" max="5364" width="18.7109375" style="336" customWidth="1"/>
    <col min="5365" max="5376" width="15.42578125" style="336"/>
    <col min="5377" max="5377" width="19.85546875" style="336" customWidth="1"/>
    <col min="5378" max="5378" width="13.85546875" style="336" customWidth="1"/>
    <col min="5379" max="5379" width="8.5703125" style="336" customWidth="1"/>
    <col min="5380" max="5381" width="8.42578125" style="336" customWidth="1"/>
    <col min="5382" max="5382" width="8.7109375" style="336" bestFit="1" customWidth="1"/>
    <col min="5383" max="5383" width="12" style="336" customWidth="1"/>
    <col min="5384" max="5384" width="10.7109375" style="336" customWidth="1"/>
    <col min="5385" max="5385" width="16.42578125" style="336" customWidth="1"/>
    <col min="5386" max="5386" width="64.28515625" style="336" customWidth="1"/>
    <col min="5387" max="5619" width="11.42578125" style="336" customWidth="1"/>
    <col min="5620" max="5620" width="18.7109375" style="336" customWidth="1"/>
    <col min="5621" max="5632" width="15.42578125" style="336"/>
    <col min="5633" max="5633" width="19.85546875" style="336" customWidth="1"/>
    <col min="5634" max="5634" width="13.85546875" style="336" customWidth="1"/>
    <col min="5635" max="5635" width="8.5703125" style="336" customWidth="1"/>
    <col min="5636" max="5637" width="8.42578125" style="336" customWidth="1"/>
    <col min="5638" max="5638" width="8.7109375" style="336" bestFit="1" customWidth="1"/>
    <col min="5639" max="5639" width="12" style="336" customWidth="1"/>
    <col min="5640" max="5640" width="10.7109375" style="336" customWidth="1"/>
    <col min="5641" max="5641" width="16.42578125" style="336" customWidth="1"/>
    <col min="5642" max="5642" width="64.28515625" style="336" customWidth="1"/>
    <col min="5643" max="5875" width="11.42578125" style="336" customWidth="1"/>
    <col min="5876" max="5876" width="18.7109375" style="336" customWidth="1"/>
    <col min="5877" max="5888" width="15.42578125" style="336"/>
    <col min="5889" max="5889" width="19.85546875" style="336" customWidth="1"/>
    <col min="5890" max="5890" width="13.85546875" style="336" customWidth="1"/>
    <col min="5891" max="5891" width="8.5703125" style="336" customWidth="1"/>
    <col min="5892" max="5893" width="8.42578125" style="336" customWidth="1"/>
    <col min="5894" max="5894" width="8.7109375" style="336" bestFit="1" customWidth="1"/>
    <col min="5895" max="5895" width="12" style="336" customWidth="1"/>
    <col min="5896" max="5896" width="10.7109375" style="336" customWidth="1"/>
    <col min="5897" max="5897" width="16.42578125" style="336" customWidth="1"/>
    <col min="5898" max="5898" width="64.28515625" style="336" customWidth="1"/>
    <col min="5899" max="6131" width="11.42578125" style="336" customWidth="1"/>
    <col min="6132" max="6132" width="18.7109375" style="336" customWidth="1"/>
    <col min="6133" max="6144" width="15.42578125" style="336"/>
    <col min="6145" max="6145" width="19.85546875" style="336" customWidth="1"/>
    <col min="6146" max="6146" width="13.85546875" style="336" customWidth="1"/>
    <col min="6147" max="6147" width="8.5703125" style="336" customWidth="1"/>
    <col min="6148" max="6149" width="8.42578125" style="336" customWidth="1"/>
    <col min="6150" max="6150" width="8.7109375" style="336" bestFit="1" customWidth="1"/>
    <col min="6151" max="6151" width="12" style="336" customWidth="1"/>
    <col min="6152" max="6152" width="10.7109375" style="336" customWidth="1"/>
    <col min="6153" max="6153" width="16.42578125" style="336" customWidth="1"/>
    <col min="6154" max="6154" width="64.28515625" style="336" customWidth="1"/>
    <col min="6155" max="6387" width="11.42578125" style="336" customWidth="1"/>
    <col min="6388" max="6388" width="18.7109375" style="336" customWidth="1"/>
    <col min="6389" max="6400" width="15.42578125" style="336"/>
    <col min="6401" max="6401" width="19.85546875" style="336" customWidth="1"/>
    <col min="6402" max="6402" width="13.85546875" style="336" customWidth="1"/>
    <col min="6403" max="6403" width="8.5703125" style="336" customWidth="1"/>
    <col min="6404" max="6405" width="8.42578125" style="336" customWidth="1"/>
    <col min="6406" max="6406" width="8.7109375" style="336" bestFit="1" customWidth="1"/>
    <col min="6407" max="6407" width="12" style="336" customWidth="1"/>
    <col min="6408" max="6408" width="10.7109375" style="336" customWidth="1"/>
    <col min="6409" max="6409" width="16.42578125" style="336" customWidth="1"/>
    <col min="6410" max="6410" width="64.28515625" style="336" customWidth="1"/>
    <col min="6411" max="6643" width="11.42578125" style="336" customWidth="1"/>
    <col min="6644" max="6644" width="18.7109375" style="336" customWidth="1"/>
    <col min="6645" max="6656" width="15.42578125" style="336"/>
    <col min="6657" max="6657" width="19.85546875" style="336" customWidth="1"/>
    <col min="6658" max="6658" width="13.85546875" style="336" customWidth="1"/>
    <col min="6659" max="6659" width="8.5703125" style="336" customWidth="1"/>
    <col min="6660" max="6661" width="8.42578125" style="336" customWidth="1"/>
    <col min="6662" max="6662" width="8.7109375" style="336" bestFit="1" customWidth="1"/>
    <col min="6663" max="6663" width="12" style="336" customWidth="1"/>
    <col min="6664" max="6664" width="10.7109375" style="336" customWidth="1"/>
    <col min="6665" max="6665" width="16.42578125" style="336" customWidth="1"/>
    <col min="6666" max="6666" width="64.28515625" style="336" customWidth="1"/>
    <col min="6667" max="6899" width="11.42578125" style="336" customWidth="1"/>
    <col min="6900" max="6900" width="18.7109375" style="336" customWidth="1"/>
    <col min="6901" max="6912" width="15.42578125" style="336"/>
    <col min="6913" max="6913" width="19.85546875" style="336" customWidth="1"/>
    <col min="6914" max="6914" width="13.85546875" style="336" customWidth="1"/>
    <col min="6915" max="6915" width="8.5703125" style="336" customWidth="1"/>
    <col min="6916" max="6917" width="8.42578125" style="336" customWidth="1"/>
    <col min="6918" max="6918" width="8.7109375" style="336" bestFit="1" customWidth="1"/>
    <col min="6919" max="6919" width="12" style="336" customWidth="1"/>
    <col min="6920" max="6920" width="10.7109375" style="336" customWidth="1"/>
    <col min="6921" max="6921" width="16.42578125" style="336" customWidth="1"/>
    <col min="6922" max="6922" width="64.28515625" style="336" customWidth="1"/>
    <col min="6923" max="7155" width="11.42578125" style="336" customWidth="1"/>
    <col min="7156" max="7156" width="18.7109375" style="336" customWidth="1"/>
    <col min="7157" max="7168" width="15.42578125" style="336"/>
    <col min="7169" max="7169" width="19.85546875" style="336" customWidth="1"/>
    <col min="7170" max="7170" width="13.85546875" style="336" customWidth="1"/>
    <col min="7171" max="7171" width="8.5703125" style="336" customWidth="1"/>
    <col min="7172" max="7173" width="8.42578125" style="336" customWidth="1"/>
    <col min="7174" max="7174" width="8.7109375" style="336" bestFit="1" customWidth="1"/>
    <col min="7175" max="7175" width="12" style="336" customWidth="1"/>
    <col min="7176" max="7176" width="10.7109375" style="336" customWidth="1"/>
    <col min="7177" max="7177" width="16.42578125" style="336" customWidth="1"/>
    <col min="7178" max="7178" width="64.28515625" style="336" customWidth="1"/>
    <col min="7179" max="7411" width="11.42578125" style="336" customWidth="1"/>
    <col min="7412" max="7412" width="18.7109375" style="336" customWidth="1"/>
    <col min="7413" max="7424" width="15.42578125" style="336"/>
    <col min="7425" max="7425" width="19.85546875" style="336" customWidth="1"/>
    <col min="7426" max="7426" width="13.85546875" style="336" customWidth="1"/>
    <col min="7427" max="7427" width="8.5703125" style="336" customWidth="1"/>
    <col min="7428" max="7429" width="8.42578125" style="336" customWidth="1"/>
    <col min="7430" max="7430" width="8.7109375" style="336" bestFit="1" customWidth="1"/>
    <col min="7431" max="7431" width="12" style="336" customWidth="1"/>
    <col min="7432" max="7432" width="10.7109375" style="336" customWidth="1"/>
    <col min="7433" max="7433" width="16.42578125" style="336" customWidth="1"/>
    <col min="7434" max="7434" width="64.28515625" style="336" customWidth="1"/>
    <col min="7435" max="7667" width="11.42578125" style="336" customWidth="1"/>
    <col min="7668" max="7668" width="18.7109375" style="336" customWidth="1"/>
    <col min="7669" max="7680" width="15.42578125" style="336"/>
    <col min="7681" max="7681" width="19.85546875" style="336" customWidth="1"/>
    <col min="7682" max="7682" width="13.85546875" style="336" customWidth="1"/>
    <col min="7683" max="7683" width="8.5703125" style="336" customWidth="1"/>
    <col min="7684" max="7685" width="8.42578125" style="336" customWidth="1"/>
    <col min="7686" max="7686" width="8.7109375" style="336" bestFit="1" customWidth="1"/>
    <col min="7687" max="7687" width="12" style="336" customWidth="1"/>
    <col min="7688" max="7688" width="10.7109375" style="336" customWidth="1"/>
    <col min="7689" max="7689" width="16.42578125" style="336" customWidth="1"/>
    <col min="7690" max="7690" width="64.28515625" style="336" customWidth="1"/>
    <col min="7691" max="7923" width="11.42578125" style="336" customWidth="1"/>
    <col min="7924" max="7924" width="18.7109375" style="336" customWidth="1"/>
    <col min="7925" max="7936" width="15.42578125" style="336"/>
    <col min="7937" max="7937" width="19.85546875" style="336" customWidth="1"/>
    <col min="7938" max="7938" width="13.85546875" style="336" customWidth="1"/>
    <col min="7939" max="7939" width="8.5703125" style="336" customWidth="1"/>
    <col min="7940" max="7941" width="8.42578125" style="336" customWidth="1"/>
    <col min="7942" max="7942" width="8.7109375" style="336" bestFit="1" customWidth="1"/>
    <col min="7943" max="7943" width="12" style="336" customWidth="1"/>
    <col min="7944" max="7944" width="10.7109375" style="336" customWidth="1"/>
    <col min="7945" max="7945" width="16.42578125" style="336" customWidth="1"/>
    <col min="7946" max="7946" width="64.28515625" style="336" customWidth="1"/>
    <col min="7947" max="8179" width="11.42578125" style="336" customWidth="1"/>
    <col min="8180" max="8180" width="18.7109375" style="336" customWidth="1"/>
    <col min="8181" max="8192" width="15.42578125" style="336"/>
    <col min="8193" max="8193" width="19.85546875" style="336" customWidth="1"/>
    <col min="8194" max="8194" width="13.85546875" style="336" customWidth="1"/>
    <col min="8195" max="8195" width="8.5703125" style="336" customWidth="1"/>
    <col min="8196" max="8197" width="8.42578125" style="336" customWidth="1"/>
    <col min="8198" max="8198" width="8.7109375" style="336" bestFit="1" customWidth="1"/>
    <col min="8199" max="8199" width="12" style="336" customWidth="1"/>
    <col min="8200" max="8200" width="10.7109375" style="336" customWidth="1"/>
    <col min="8201" max="8201" width="16.42578125" style="336" customWidth="1"/>
    <col min="8202" max="8202" width="64.28515625" style="336" customWidth="1"/>
    <col min="8203" max="8435" width="11.42578125" style="336" customWidth="1"/>
    <col min="8436" max="8436" width="18.7109375" style="336" customWidth="1"/>
    <col min="8437" max="8448" width="15.42578125" style="336"/>
    <col min="8449" max="8449" width="19.85546875" style="336" customWidth="1"/>
    <col min="8450" max="8450" width="13.85546875" style="336" customWidth="1"/>
    <col min="8451" max="8451" width="8.5703125" style="336" customWidth="1"/>
    <col min="8452" max="8453" width="8.42578125" style="336" customWidth="1"/>
    <col min="8454" max="8454" width="8.7109375" style="336" bestFit="1" customWidth="1"/>
    <col min="8455" max="8455" width="12" style="336" customWidth="1"/>
    <col min="8456" max="8456" width="10.7109375" style="336" customWidth="1"/>
    <col min="8457" max="8457" width="16.42578125" style="336" customWidth="1"/>
    <col min="8458" max="8458" width="64.28515625" style="336" customWidth="1"/>
    <col min="8459" max="8691" width="11.42578125" style="336" customWidth="1"/>
    <col min="8692" max="8692" width="18.7109375" style="336" customWidth="1"/>
    <col min="8693" max="8704" width="15.42578125" style="336"/>
    <col min="8705" max="8705" width="19.85546875" style="336" customWidth="1"/>
    <col min="8706" max="8706" width="13.85546875" style="336" customWidth="1"/>
    <col min="8707" max="8707" width="8.5703125" style="336" customWidth="1"/>
    <col min="8708" max="8709" width="8.42578125" style="336" customWidth="1"/>
    <col min="8710" max="8710" width="8.7109375" style="336" bestFit="1" customWidth="1"/>
    <col min="8711" max="8711" width="12" style="336" customWidth="1"/>
    <col min="8712" max="8712" width="10.7109375" style="336" customWidth="1"/>
    <col min="8713" max="8713" width="16.42578125" style="336" customWidth="1"/>
    <col min="8714" max="8714" width="64.28515625" style="336" customWidth="1"/>
    <col min="8715" max="8947" width="11.42578125" style="336" customWidth="1"/>
    <col min="8948" max="8948" width="18.7109375" style="336" customWidth="1"/>
    <col min="8949" max="8960" width="15.42578125" style="336"/>
    <col min="8961" max="8961" width="19.85546875" style="336" customWidth="1"/>
    <col min="8962" max="8962" width="13.85546875" style="336" customWidth="1"/>
    <col min="8963" max="8963" width="8.5703125" style="336" customWidth="1"/>
    <col min="8964" max="8965" width="8.42578125" style="336" customWidth="1"/>
    <col min="8966" max="8966" width="8.7109375" style="336" bestFit="1" customWidth="1"/>
    <col min="8967" max="8967" width="12" style="336" customWidth="1"/>
    <col min="8968" max="8968" width="10.7109375" style="336" customWidth="1"/>
    <col min="8969" max="8969" width="16.42578125" style="336" customWidth="1"/>
    <col min="8970" max="8970" width="64.28515625" style="336" customWidth="1"/>
    <col min="8971" max="9203" width="11.42578125" style="336" customWidth="1"/>
    <col min="9204" max="9204" width="18.7109375" style="336" customWidth="1"/>
    <col min="9205" max="9216" width="15.42578125" style="336"/>
    <col min="9217" max="9217" width="19.85546875" style="336" customWidth="1"/>
    <col min="9218" max="9218" width="13.85546875" style="336" customWidth="1"/>
    <col min="9219" max="9219" width="8.5703125" style="336" customWidth="1"/>
    <col min="9220" max="9221" width="8.42578125" style="336" customWidth="1"/>
    <col min="9222" max="9222" width="8.7109375" style="336" bestFit="1" customWidth="1"/>
    <col min="9223" max="9223" width="12" style="336" customWidth="1"/>
    <col min="9224" max="9224" width="10.7109375" style="336" customWidth="1"/>
    <col min="9225" max="9225" width="16.42578125" style="336" customWidth="1"/>
    <col min="9226" max="9226" width="64.28515625" style="336" customWidth="1"/>
    <col min="9227" max="9459" width="11.42578125" style="336" customWidth="1"/>
    <col min="9460" max="9460" width="18.7109375" style="336" customWidth="1"/>
    <col min="9461" max="9472" width="15.42578125" style="336"/>
    <col min="9473" max="9473" width="19.85546875" style="336" customWidth="1"/>
    <col min="9474" max="9474" width="13.85546875" style="336" customWidth="1"/>
    <col min="9475" max="9475" width="8.5703125" style="336" customWidth="1"/>
    <col min="9476" max="9477" width="8.42578125" style="336" customWidth="1"/>
    <col min="9478" max="9478" width="8.7109375" style="336" bestFit="1" customWidth="1"/>
    <col min="9479" max="9479" width="12" style="336" customWidth="1"/>
    <col min="9480" max="9480" width="10.7109375" style="336" customWidth="1"/>
    <col min="9481" max="9481" width="16.42578125" style="336" customWidth="1"/>
    <col min="9482" max="9482" width="64.28515625" style="336" customWidth="1"/>
    <col min="9483" max="9715" width="11.42578125" style="336" customWidth="1"/>
    <col min="9716" max="9716" width="18.7109375" style="336" customWidth="1"/>
    <col min="9717" max="9728" width="15.42578125" style="336"/>
    <col min="9729" max="9729" width="19.85546875" style="336" customWidth="1"/>
    <col min="9730" max="9730" width="13.85546875" style="336" customWidth="1"/>
    <col min="9731" max="9731" width="8.5703125" style="336" customWidth="1"/>
    <col min="9732" max="9733" width="8.42578125" style="336" customWidth="1"/>
    <col min="9734" max="9734" width="8.7109375" style="336" bestFit="1" customWidth="1"/>
    <col min="9735" max="9735" width="12" style="336" customWidth="1"/>
    <col min="9736" max="9736" width="10.7109375" style="336" customWidth="1"/>
    <col min="9737" max="9737" width="16.42578125" style="336" customWidth="1"/>
    <col min="9738" max="9738" width="64.28515625" style="336" customWidth="1"/>
    <col min="9739" max="9971" width="11.42578125" style="336" customWidth="1"/>
    <col min="9972" max="9972" width="18.7109375" style="336" customWidth="1"/>
    <col min="9973" max="9984" width="15.42578125" style="336"/>
    <col min="9985" max="9985" width="19.85546875" style="336" customWidth="1"/>
    <col min="9986" max="9986" width="13.85546875" style="336" customWidth="1"/>
    <col min="9987" max="9987" width="8.5703125" style="336" customWidth="1"/>
    <col min="9988" max="9989" width="8.42578125" style="336" customWidth="1"/>
    <col min="9990" max="9990" width="8.7109375" style="336" bestFit="1" customWidth="1"/>
    <col min="9991" max="9991" width="12" style="336" customWidth="1"/>
    <col min="9992" max="9992" width="10.7109375" style="336" customWidth="1"/>
    <col min="9993" max="9993" width="16.42578125" style="336" customWidth="1"/>
    <col min="9994" max="9994" width="64.28515625" style="336" customWidth="1"/>
    <col min="9995" max="10227" width="11.42578125" style="336" customWidth="1"/>
    <col min="10228" max="10228" width="18.7109375" style="336" customWidth="1"/>
    <col min="10229" max="10240" width="15.42578125" style="336"/>
    <col min="10241" max="10241" width="19.85546875" style="336" customWidth="1"/>
    <col min="10242" max="10242" width="13.85546875" style="336" customWidth="1"/>
    <col min="10243" max="10243" width="8.5703125" style="336" customWidth="1"/>
    <col min="10244" max="10245" width="8.42578125" style="336" customWidth="1"/>
    <col min="10246" max="10246" width="8.7109375" style="336" bestFit="1" customWidth="1"/>
    <col min="10247" max="10247" width="12" style="336" customWidth="1"/>
    <col min="10248" max="10248" width="10.7109375" style="336" customWidth="1"/>
    <col min="10249" max="10249" width="16.42578125" style="336" customWidth="1"/>
    <col min="10250" max="10250" width="64.28515625" style="336" customWidth="1"/>
    <col min="10251" max="10483" width="11.42578125" style="336" customWidth="1"/>
    <col min="10484" max="10484" width="18.7109375" style="336" customWidth="1"/>
    <col min="10485" max="10496" width="15.42578125" style="336"/>
    <col min="10497" max="10497" width="19.85546875" style="336" customWidth="1"/>
    <col min="10498" max="10498" width="13.85546875" style="336" customWidth="1"/>
    <col min="10499" max="10499" width="8.5703125" style="336" customWidth="1"/>
    <col min="10500" max="10501" width="8.42578125" style="336" customWidth="1"/>
    <col min="10502" max="10502" width="8.7109375" style="336" bestFit="1" customWidth="1"/>
    <col min="10503" max="10503" width="12" style="336" customWidth="1"/>
    <col min="10504" max="10504" width="10.7109375" style="336" customWidth="1"/>
    <col min="10505" max="10505" width="16.42578125" style="336" customWidth="1"/>
    <col min="10506" max="10506" width="64.28515625" style="336" customWidth="1"/>
    <col min="10507" max="10739" width="11.42578125" style="336" customWidth="1"/>
    <col min="10740" max="10740" width="18.7109375" style="336" customWidth="1"/>
    <col min="10741" max="10752" width="15.42578125" style="336"/>
    <col min="10753" max="10753" width="19.85546875" style="336" customWidth="1"/>
    <col min="10754" max="10754" width="13.85546875" style="336" customWidth="1"/>
    <col min="10755" max="10755" width="8.5703125" style="336" customWidth="1"/>
    <col min="10756" max="10757" width="8.42578125" style="336" customWidth="1"/>
    <col min="10758" max="10758" width="8.7109375" style="336" bestFit="1" customWidth="1"/>
    <col min="10759" max="10759" width="12" style="336" customWidth="1"/>
    <col min="10760" max="10760" width="10.7109375" style="336" customWidth="1"/>
    <col min="10761" max="10761" width="16.42578125" style="336" customWidth="1"/>
    <col min="10762" max="10762" width="64.28515625" style="336" customWidth="1"/>
    <col min="10763" max="10995" width="11.42578125" style="336" customWidth="1"/>
    <col min="10996" max="10996" width="18.7109375" style="336" customWidth="1"/>
    <col min="10997" max="11008" width="15.42578125" style="336"/>
    <col min="11009" max="11009" width="19.85546875" style="336" customWidth="1"/>
    <col min="11010" max="11010" width="13.85546875" style="336" customWidth="1"/>
    <col min="11011" max="11011" width="8.5703125" style="336" customWidth="1"/>
    <col min="11012" max="11013" width="8.42578125" style="336" customWidth="1"/>
    <col min="11014" max="11014" width="8.7109375" style="336" bestFit="1" customWidth="1"/>
    <col min="11015" max="11015" width="12" style="336" customWidth="1"/>
    <col min="11016" max="11016" width="10.7109375" style="336" customWidth="1"/>
    <col min="11017" max="11017" width="16.42578125" style="336" customWidth="1"/>
    <col min="11018" max="11018" width="64.28515625" style="336" customWidth="1"/>
    <col min="11019" max="11251" width="11.42578125" style="336" customWidth="1"/>
    <col min="11252" max="11252" width="18.7109375" style="336" customWidth="1"/>
    <col min="11253" max="11264" width="15.42578125" style="336"/>
    <col min="11265" max="11265" width="19.85546875" style="336" customWidth="1"/>
    <col min="11266" max="11266" width="13.85546875" style="336" customWidth="1"/>
    <col min="11267" max="11267" width="8.5703125" style="336" customWidth="1"/>
    <col min="11268" max="11269" width="8.42578125" style="336" customWidth="1"/>
    <col min="11270" max="11270" width="8.7109375" style="336" bestFit="1" customWidth="1"/>
    <col min="11271" max="11271" width="12" style="336" customWidth="1"/>
    <col min="11272" max="11272" width="10.7109375" style="336" customWidth="1"/>
    <col min="11273" max="11273" width="16.42578125" style="336" customWidth="1"/>
    <col min="11274" max="11274" width="64.28515625" style="336" customWidth="1"/>
    <col min="11275" max="11507" width="11.42578125" style="336" customWidth="1"/>
    <col min="11508" max="11508" width="18.7109375" style="336" customWidth="1"/>
    <col min="11509" max="11520" width="15.42578125" style="336"/>
    <col min="11521" max="11521" width="19.85546875" style="336" customWidth="1"/>
    <col min="11522" max="11522" width="13.85546875" style="336" customWidth="1"/>
    <col min="11523" max="11523" width="8.5703125" style="336" customWidth="1"/>
    <col min="11524" max="11525" width="8.42578125" style="336" customWidth="1"/>
    <col min="11526" max="11526" width="8.7109375" style="336" bestFit="1" customWidth="1"/>
    <col min="11527" max="11527" width="12" style="336" customWidth="1"/>
    <col min="11528" max="11528" width="10.7109375" style="336" customWidth="1"/>
    <col min="11529" max="11529" width="16.42578125" style="336" customWidth="1"/>
    <col min="11530" max="11530" width="64.28515625" style="336" customWidth="1"/>
    <col min="11531" max="11763" width="11.42578125" style="336" customWidth="1"/>
    <col min="11764" max="11764" width="18.7109375" style="336" customWidth="1"/>
    <col min="11765" max="11776" width="15.42578125" style="336"/>
    <col min="11777" max="11777" width="19.85546875" style="336" customWidth="1"/>
    <col min="11778" max="11778" width="13.85546875" style="336" customWidth="1"/>
    <col min="11779" max="11779" width="8.5703125" style="336" customWidth="1"/>
    <col min="11780" max="11781" width="8.42578125" style="336" customWidth="1"/>
    <col min="11782" max="11782" width="8.7109375" style="336" bestFit="1" customWidth="1"/>
    <col min="11783" max="11783" width="12" style="336" customWidth="1"/>
    <col min="11784" max="11784" width="10.7109375" style="336" customWidth="1"/>
    <col min="11785" max="11785" width="16.42578125" style="336" customWidth="1"/>
    <col min="11786" max="11786" width="64.28515625" style="336" customWidth="1"/>
    <col min="11787" max="12019" width="11.42578125" style="336" customWidth="1"/>
    <col min="12020" max="12020" width="18.7109375" style="336" customWidth="1"/>
    <col min="12021" max="12032" width="15.42578125" style="336"/>
    <col min="12033" max="12033" width="19.85546875" style="336" customWidth="1"/>
    <col min="12034" max="12034" width="13.85546875" style="336" customWidth="1"/>
    <col min="12035" max="12035" width="8.5703125" style="336" customWidth="1"/>
    <col min="12036" max="12037" width="8.42578125" style="336" customWidth="1"/>
    <col min="12038" max="12038" width="8.7109375" style="336" bestFit="1" customWidth="1"/>
    <col min="12039" max="12039" width="12" style="336" customWidth="1"/>
    <col min="12040" max="12040" width="10.7109375" style="336" customWidth="1"/>
    <col min="12041" max="12041" width="16.42578125" style="336" customWidth="1"/>
    <col min="12042" max="12042" width="64.28515625" style="336" customWidth="1"/>
    <col min="12043" max="12275" width="11.42578125" style="336" customWidth="1"/>
    <col min="12276" max="12276" width="18.7109375" style="336" customWidth="1"/>
    <col min="12277" max="12288" width="15.42578125" style="336"/>
    <col min="12289" max="12289" width="19.85546875" style="336" customWidth="1"/>
    <col min="12290" max="12290" width="13.85546875" style="336" customWidth="1"/>
    <col min="12291" max="12291" width="8.5703125" style="336" customWidth="1"/>
    <col min="12292" max="12293" width="8.42578125" style="336" customWidth="1"/>
    <col min="12294" max="12294" width="8.7109375" style="336" bestFit="1" customWidth="1"/>
    <col min="12295" max="12295" width="12" style="336" customWidth="1"/>
    <col min="12296" max="12296" width="10.7109375" style="336" customWidth="1"/>
    <col min="12297" max="12297" width="16.42578125" style="336" customWidth="1"/>
    <col min="12298" max="12298" width="64.28515625" style="336" customWidth="1"/>
    <col min="12299" max="12531" width="11.42578125" style="336" customWidth="1"/>
    <col min="12532" max="12532" width="18.7109375" style="336" customWidth="1"/>
    <col min="12533" max="12544" width="15.42578125" style="336"/>
    <col min="12545" max="12545" width="19.85546875" style="336" customWidth="1"/>
    <col min="12546" max="12546" width="13.85546875" style="336" customWidth="1"/>
    <col min="12547" max="12547" width="8.5703125" style="336" customWidth="1"/>
    <col min="12548" max="12549" width="8.42578125" style="336" customWidth="1"/>
    <col min="12550" max="12550" width="8.7109375" style="336" bestFit="1" customWidth="1"/>
    <col min="12551" max="12551" width="12" style="336" customWidth="1"/>
    <col min="12552" max="12552" width="10.7109375" style="336" customWidth="1"/>
    <col min="12553" max="12553" width="16.42578125" style="336" customWidth="1"/>
    <col min="12554" max="12554" width="64.28515625" style="336" customWidth="1"/>
    <col min="12555" max="12787" width="11.42578125" style="336" customWidth="1"/>
    <col min="12788" max="12788" width="18.7109375" style="336" customWidth="1"/>
    <col min="12789" max="12800" width="15.42578125" style="336"/>
    <col min="12801" max="12801" width="19.85546875" style="336" customWidth="1"/>
    <col min="12802" max="12802" width="13.85546875" style="336" customWidth="1"/>
    <col min="12803" max="12803" width="8.5703125" style="336" customWidth="1"/>
    <col min="12804" max="12805" width="8.42578125" style="336" customWidth="1"/>
    <col min="12806" max="12806" width="8.7109375" style="336" bestFit="1" customWidth="1"/>
    <col min="12807" max="12807" width="12" style="336" customWidth="1"/>
    <col min="12808" max="12808" width="10.7109375" style="336" customWidth="1"/>
    <col min="12809" max="12809" width="16.42578125" style="336" customWidth="1"/>
    <col min="12810" max="12810" width="64.28515625" style="336" customWidth="1"/>
    <col min="12811" max="13043" width="11.42578125" style="336" customWidth="1"/>
    <col min="13044" max="13044" width="18.7109375" style="336" customWidth="1"/>
    <col min="13045" max="13056" width="15.42578125" style="336"/>
    <col min="13057" max="13057" width="19.85546875" style="336" customWidth="1"/>
    <col min="13058" max="13058" width="13.85546875" style="336" customWidth="1"/>
    <col min="13059" max="13059" width="8.5703125" style="336" customWidth="1"/>
    <col min="13060" max="13061" width="8.42578125" style="336" customWidth="1"/>
    <col min="13062" max="13062" width="8.7109375" style="336" bestFit="1" customWidth="1"/>
    <col min="13063" max="13063" width="12" style="336" customWidth="1"/>
    <col min="13064" max="13064" width="10.7109375" style="336" customWidth="1"/>
    <col min="13065" max="13065" width="16.42578125" style="336" customWidth="1"/>
    <col min="13066" max="13066" width="64.28515625" style="336" customWidth="1"/>
    <col min="13067" max="13299" width="11.42578125" style="336" customWidth="1"/>
    <col min="13300" max="13300" width="18.7109375" style="336" customWidth="1"/>
    <col min="13301" max="13312" width="15.42578125" style="336"/>
    <col min="13313" max="13313" width="19.85546875" style="336" customWidth="1"/>
    <col min="13314" max="13314" width="13.85546875" style="336" customWidth="1"/>
    <col min="13315" max="13315" width="8.5703125" style="336" customWidth="1"/>
    <col min="13316" max="13317" width="8.42578125" style="336" customWidth="1"/>
    <col min="13318" max="13318" width="8.7109375" style="336" bestFit="1" customWidth="1"/>
    <col min="13319" max="13319" width="12" style="336" customWidth="1"/>
    <col min="13320" max="13320" width="10.7109375" style="336" customWidth="1"/>
    <col min="13321" max="13321" width="16.42578125" style="336" customWidth="1"/>
    <col min="13322" max="13322" width="64.28515625" style="336" customWidth="1"/>
    <col min="13323" max="13555" width="11.42578125" style="336" customWidth="1"/>
    <col min="13556" max="13556" width="18.7109375" style="336" customWidth="1"/>
    <col min="13557" max="13568" width="15.42578125" style="336"/>
    <col min="13569" max="13569" width="19.85546875" style="336" customWidth="1"/>
    <col min="13570" max="13570" width="13.85546875" style="336" customWidth="1"/>
    <col min="13571" max="13571" width="8.5703125" style="336" customWidth="1"/>
    <col min="13572" max="13573" width="8.42578125" style="336" customWidth="1"/>
    <col min="13574" max="13574" width="8.7109375" style="336" bestFit="1" customWidth="1"/>
    <col min="13575" max="13575" width="12" style="336" customWidth="1"/>
    <col min="13576" max="13576" width="10.7109375" style="336" customWidth="1"/>
    <col min="13577" max="13577" width="16.42578125" style="336" customWidth="1"/>
    <col min="13578" max="13578" width="64.28515625" style="336" customWidth="1"/>
    <col min="13579" max="13811" width="11.42578125" style="336" customWidth="1"/>
    <col min="13812" max="13812" width="18.7109375" style="336" customWidth="1"/>
    <col min="13813" max="13824" width="15.42578125" style="336"/>
    <col min="13825" max="13825" width="19.85546875" style="336" customWidth="1"/>
    <col min="13826" max="13826" width="13.85546875" style="336" customWidth="1"/>
    <col min="13827" max="13827" width="8.5703125" style="336" customWidth="1"/>
    <col min="13828" max="13829" width="8.42578125" style="336" customWidth="1"/>
    <col min="13830" max="13830" width="8.7109375" style="336" bestFit="1" customWidth="1"/>
    <col min="13831" max="13831" width="12" style="336" customWidth="1"/>
    <col min="13832" max="13832" width="10.7109375" style="336" customWidth="1"/>
    <col min="13833" max="13833" width="16.42578125" style="336" customWidth="1"/>
    <col min="13834" max="13834" width="64.28515625" style="336" customWidth="1"/>
    <col min="13835" max="14067" width="11.42578125" style="336" customWidth="1"/>
    <col min="14068" max="14068" width="18.7109375" style="336" customWidth="1"/>
    <col min="14069" max="14080" width="15.42578125" style="336"/>
    <col min="14081" max="14081" width="19.85546875" style="336" customWidth="1"/>
    <col min="14082" max="14082" width="13.85546875" style="336" customWidth="1"/>
    <col min="14083" max="14083" width="8.5703125" style="336" customWidth="1"/>
    <col min="14084" max="14085" width="8.42578125" style="336" customWidth="1"/>
    <col min="14086" max="14086" width="8.7109375" style="336" bestFit="1" customWidth="1"/>
    <col min="14087" max="14087" width="12" style="336" customWidth="1"/>
    <col min="14088" max="14088" width="10.7109375" style="336" customWidth="1"/>
    <col min="14089" max="14089" width="16.42578125" style="336" customWidth="1"/>
    <col min="14090" max="14090" width="64.28515625" style="336" customWidth="1"/>
    <col min="14091" max="14323" width="11.42578125" style="336" customWidth="1"/>
    <col min="14324" max="14324" width="18.7109375" style="336" customWidth="1"/>
    <col min="14325" max="14336" width="15.42578125" style="336"/>
    <col min="14337" max="14337" width="19.85546875" style="336" customWidth="1"/>
    <col min="14338" max="14338" width="13.85546875" style="336" customWidth="1"/>
    <col min="14339" max="14339" width="8.5703125" style="336" customWidth="1"/>
    <col min="14340" max="14341" width="8.42578125" style="336" customWidth="1"/>
    <col min="14342" max="14342" width="8.7109375" style="336" bestFit="1" customWidth="1"/>
    <col min="14343" max="14343" width="12" style="336" customWidth="1"/>
    <col min="14344" max="14344" width="10.7109375" style="336" customWidth="1"/>
    <col min="14345" max="14345" width="16.42578125" style="336" customWidth="1"/>
    <col min="14346" max="14346" width="64.28515625" style="336" customWidth="1"/>
    <col min="14347" max="14579" width="11.42578125" style="336" customWidth="1"/>
    <col min="14580" max="14580" width="18.7109375" style="336" customWidth="1"/>
    <col min="14581" max="14592" width="15.42578125" style="336"/>
    <col min="14593" max="14593" width="19.85546875" style="336" customWidth="1"/>
    <col min="14594" max="14594" width="13.85546875" style="336" customWidth="1"/>
    <col min="14595" max="14595" width="8.5703125" style="336" customWidth="1"/>
    <col min="14596" max="14597" width="8.42578125" style="336" customWidth="1"/>
    <col min="14598" max="14598" width="8.7109375" style="336" bestFit="1" customWidth="1"/>
    <col min="14599" max="14599" width="12" style="336" customWidth="1"/>
    <col min="14600" max="14600" width="10.7109375" style="336" customWidth="1"/>
    <col min="14601" max="14601" width="16.42578125" style="336" customWidth="1"/>
    <col min="14602" max="14602" width="64.28515625" style="336" customWidth="1"/>
    <col min="14603" max="14835" width="11.42578125" style="336" customWidth="1"/>
    <col min="14836" max="14836" width="18.7109375" style="336" customWidth="1"/>
    <col min="14837" max="14848" width="15.42578125" style="336"/>
    <col min="14849" max="14849" width="19.85546875" style="336" customWidth="1"/>
    <col min="14850" max="14850" width="13.85546875" style="336" customWidth="1"/>
    <col min="14851" max="14851" width="8.5703125" style="336" customWidth="1"/>
    <col min="14852" max="14853" width="8.42578125" style="336" customWidth="1"/>
    <col min="14854" max="14854" width="8.7109375" style="336" bestFit="1" customWidth="1"/>
    <col min="14855" max="14855" width="12" style="336" customWidth="1"/>
    <col min="14856" max="14856" width="10.7109375" style="336" customWidth="1"/>
    <col min="14857" max="14857" width="16.42578125" style="336" customWidth="1"/>
    <col min="14858" max="14858" width="64.28515625" style="336" customWidth="1"/>
    <col min="14859" max="15091" width="11.42578125" style="336" customWidth="1"/>
    <col min="15092" max="15092" width="18.7109375" style="336" customWidth="1"/>
    <col min="15093" max="15104" width="15.42578125" style="336"/>
    <col min="15105" max="15105" width="19.85546875" style="336" customWidth="1"/>
    <col min="15106" max="15106" width="13.85546875" style="336" customWidth="1"/>
    <col min="15107" max="15107" width="8.5703125" style="336" customWidth="1"/>
    <col min="15108" max="15109" width="8.42578125" style="336" customWidth="1"/>
    <col min="15110" max="15110" width="8.7109375" style="336" bestFit="1" customWidth="1"/>
    <col min="15111" max="15111" width="12" style="336" customWidth="1"/>
    <col min="15112" max="15112" width="10.7109375" style="336" customWidth="1"/>
    <col min="15113" max="15113" width="16.42578125" style="336" customWidth="1"/>
    <col min="15114" max="15114" width="64.28515625" style="336" customWidth="1"/>
    <col min="15115" max="15347" width="11.42578125" style="336" customWidth="1"/>
    <col min="15348" max="15348" width="18.7109375" style="336" customWidth="1"/>
    <col min="15349" max="15360" width="15.42578125" style="336"/>
    <col min="15361" max="15361" width="19.85546875" style="336" customWidth="1"/>
    <col min="15362" max="15362" width="13.85546875" style="336" customWidth="1"/>
    <col min="15363" max="15363" width="8.5703125" style="336" customWidth="1"/>
    <col min="15364" max="15365" width="8.42578125" style="336" customWidth="1"/>
    <col min="15366" max="15366" width="8.7109375" style="336" bestFit="1" customWidth="1"/>
    <col min="15367" max="15367" width="12" style="336" customWidth="1"/>
    <col min="15368" max="15368" width="10.7109375" style="336" customWidth="1"/>
    <col min="15369" max="15369" width="16.42578125" style="336" customWidth="1"/>
    <col min="15370" max="15370" width="64.28515625" style="336" customWidth="1"/>
    <col min="15371" max="15603" width="11.42578125" style="336" customWidth="1"/>
    <col min="15604" max="15604" width="18.7109375" style="336" customWidth="1"/>
    <col min="15605" max="15616" width="15.42578125" style="336"/>
    <col min="15617" max="15617" width="19.85546875" style="336" customWidth="1"/>
    <col min="15618" max="15618" width="13.85546875" style="336" customWidth="1"/>
    <col min="15619" max="15619" width="8.5703125" style="336" customWidth="1"/>
    <col min="15620" max="15621" width="8.42578125" style="336" customWidth="1"/>
    <col min="15622" max="15622" width="8.7109375" style="336" bestFit="1" customWidth="1"/>
    <col min="15623" max="15623" width="12" style="336" customWidth="1"/>
    <col min="15624" max="15624" width="10.7109375" style="336" customWidth="1"/>
    <col min="15625" max="15625" width="16.42578125" style="336" customWidth="1"/>
    <col min="15626" max="15626" width="64.28515625" style="336" customWidth="1"/>
    <col min="15627" max="15859" width="11.42578125" style="336" customWidth="1"/>
    <col min="15860" max="15860" width="18.7109375" style="336" customWidth="1"/>
    <col min="15861" max="15872" width="15.42578125" style="336"/>
    <col min="15873" max="15873" width="19.85546875" style="336" customWidth="1"/>
    <col min="15874" max="15874" width="13.85546875" style="336" customWidth="1"/>
    <col min="15875" max="15875" width="8.5703125" style="336" customWidth="1"/>
    <col min="15876" max="15877" width="8.42578125" style="336" customWidth="1"/>
    <col min="15878" max="15878" width="8.7109375" style="336" bestFit="1" customWidth="1"/>
    <col min="15879" max="15879" width="12" style="336" customWidth="1"/>
    <col min="15880" max="15880" width="10.7109375" style="336" customWidth="1"/>
    <col min="15881" max="15881" width="16.42578125" style="336" customWidth="1"/>
    <col min="15882" max="15882" width="64.28515625" style="336" customWidth="1"/>
    <col min="15883" max="16115" width="11.42578125" style="336" customWidth="1"/>
    <col min="16116" max="16116" width="18.7109375" style="336" customWidth="1"/>
    <col min="16117" max="16128" width="15.42578125" style="336"/>
    <col min="16129" max="16129" width="19.85546875" style="336" customWidth="1"/>
    <col min="16130" max="16130" width="13.85546875" style="336" customWidth="1"/>
    <col min="16131" max="16131" width="8.5703125" style="336" customWidth="1"/>
    <col min="16132" max="16133" width="8.42578125" style="336" customWidth="1"/>
    <col min="16134" max="16134" width="8.7109375" style="336" bestFit="1" customWidth="1"/>
    <col min="16135" max="16135" width="12" style="336" customWidth="1"/>
    <col min="16136" max="16136" width="10.7109375" style="336" customWidth="1"/>
    <col min="16137" max="16137" width="16.42578125" style="336" customWidth="1"/>
    <col min="16138" max="16138" width="64.28515625" style="336" customWidth="1"/>
    <col min="16139" max="16371" width="11.42578125" style="336" customWidth="1"/>
    <col min="16372" max="16372" width="18.7109375" style="336" customWidth="1"/>
    <col min="16373" max="16384" width="15.42578125" style="336"/>
  </cols>
  <sheetData>
    <row r="1" spans="1:15" ht="24.95" customHeight="1" x14ac:dyDescent="0.25">
      <c r="C1" s="494"/>
    </row>
    <row r="2" spans="1:15" ht="24.95" customHeight="1" x14ac:dyDescent="0.25">
      <c r="A2" s="626" t="s">
        <v>4</v>
      </c>
      <c r="B2" s="626"/>
      <c r="C2" s="626"/>
      <c r="D2" s="626"/>
      <c r="E2" s="626"/>
      <c r="F2" s="626"/>
      <c r="G2" s="626"/>
      <c r="H2" s="626"/>
      <c r="I2" s="626"/>
      <c r="J2" s="626"/>
    </row>
    <row r="3" spans="1:15" ht="26.25" customHeight="1" x14ac:dyDescent="0.25">
      <c r="A3" s="627" t="s">
        <v>227</v>
      </c>
      <c r="B3" s="628"/>
      <c r="C3" s="628"/>
      <c r="D3" s="628"/>
      <c r="E3" s="628"/>
      <c r="F3" s="628"/>
      <c r="G3" s="628"/>
      <c r="H3" s="628"/>
      <c r="I3" s="628"/>
      <c r="J3" s="628"/>
    </row>
    <row r="4" spans="1:15" ht="15.75" thickBot="1" x14ac:dyDescent="0.3">
      <c r="A4" s="258"/>
      <c r="B4" s="259"/>
      <c r="C4" s="259"/>
      <c r="D4" s="259"/>
      <c r="E4" s="259"/>
      <c r="F4" s="259"/>
      <c r="G4" s="259"/>
      <c r="H4" s="259"/>
      <c r="I4" s="260"/>
      <c r="J4" s="392"/>
    </row>
    <row r="5" spans="1:15" x14ac:dyDescent="0.25">
      <c r="A5" s="629" t="s">
        <v>6</v>
      </c>
      <c r="B5" s="630"/>
      <c r="C5" s="630"/>
      <c r="D5" s="630"/>
      <c r="E5" s="630"/>
      <c r="F5" s="630"/>
      <c r="G5" s="630"/>
      <c r="H5" s="631"/>
      <c r="I5" s="262" t="s">
        <v>7</v>
      </c>
      <c r="J5" s="470"/>
    </row>
    <row r="6" spans="1:15" x14ac:dyDescent="0.25">
      <c r="A6" s="632" t="s">
        <v>8</v>
      </c>
      <c r="B6" s="633"/>
      <c r="C6" s="633"/>
      <c r="D6" s="633"/>
      <c r="E6" s="633"/>
      <c r="F6" s="633"/>
      <c r="G6" s="633"/>
      <c r="H6" s="633"/>
      <c r="I6" s="311" t="s">
        <v>77</v>
      </c>
      <c r="J6" s="469"/>
    </row>
    <row r="7" spans="1:15" x14ac:dyDescent="0.25">
      <c r="A7" s="624" t="s">
        <v>10</v>
      </c>
      <c r="B7" s="625"/>
      <c r="C7" s="625"/>
      <c r="D7" s="625"/>
      <c r="E7" s="625"/>
      <c r="F7" s="625"/>
      <c r="G7" s="625"/>
      <c r="H7" s="625"/>
      <c r="I7" s="265"/>
      <c r="J7" s="393"/>
    </row>
    <row r="8" spans="1:15" x14ac:dyDescent="0.25">
      <c r="A8" s="664" t="s">
        <v>11</v>
      </c>
      <c r="B8" s="605"/>
      <c r="C8" s="605"/>
      <c r="D8" s="605"/>
      <c r="E8" s="605"/>
      <c r="F8" s="605"/>
      <c r="G8" s="605"/>
      <c r="H8" s="605"/>
      <c r="I8" s="265"/>
      <c r="J8" s="393"/>
    </row>
    <row r="9" spans="1:15" x14ac:dyDescent="0.25">
      <c r="A9" s="394" t="s">
        <v>12</v>
      </c>
      <c r="B9" s="471">
        <f>I32</f>
        <v>983419500</v>
      </c>
      <c r="C9" s="268"/>
      <c r="D9" s="269"/>
      <c r="E9" s="269"/>
      <c r="F9" s="269"/>
      <c r="G9" s="269"/>
      <c r="H9" s="270"/>
      <c r="I9" s="271"/>
      <c r="J9" s="395"/>
    </row>
    <row r="10" spans="1:15" ht="22.5" customHeight="1" x14ac:dyDescent="0.25">
      <c r="A10" s="396" t="s">
        <v>13</v>
      </c>
      <c r="B10" s="274"/>
      <c r="C10" s="275"/>
      <c r="D10" s="269"/>
      <c r="E10" s="269"/>
      <c r="F10" s="268"/>
      <c r="G10" s="276"/>
      <c r="H10" s="606" t="s">
        <v>14</v>
      </c>
      <c r="I10" s="607"/>
      <c r="J10" s="608"/>
    </row>
    <row r="11" spans="1:15" ht="22.5" customHeight="1" x14ac:dyDescent="0.25">
      <c r="A11" s="278" t="s">
        <v>15</v>
      </c>
      <c r="B11" s="274"/>
      <c r="C11" s="275"/>
      <c r="D11" s="269"/>
      <c r="E11" s="269"/>
      <c r="F11" s="269"/>
      <c r="G11" s="276"/>
      <c r="H11" s="277" t="s">
        <v>16</v>
      </c>
      <c r="I11" s="609" t="s">
        <v>17</v>
      </c>
      <c r="J11" s="610"/>
    </row>
    <row r="12" spans="1:15" ht="22.5" customHeight="1" thickBot="1" x14ac:dyDescent="0.3">
      <c r="A12" s="397" t="s">
        <v>18</v>
      </c>
      <c r="B12" s="345"/>
      <c r="C12" s="345"/>
      <c r="D12" s="435"/>
      <c r="E12" s="346"/>
      <c r="F12" s="346"/>
      <c r="G12" s="347"/>
      <c r="H12" s="347" t="s">
        <v>19</v>
      </c>
      <c r="I12" s="646" t="s">
        <v>20</v>
      </c>
      <c r="J12" s="647"/>
    </row>
    <row r="13" spans="1:15" s="348" customFormat="1" ht="33" customHeight="1" x14ac:dyDescent="0.25">
      <c r="A13" s="665" t="s">
        <v>21</v>
      </c>
      <c r="B13" s="667" t="s">
        <v>22</v>
      </c>
      <c r="C13" s="667" t="s">
        <v>23</v>
      </c>
      <c r="D13" s="667" t="s">
        <v>24</v>
      </c>
      <c r="E13" s="667" t="s">
        <v>25</v>
      </c>
      <c r="F13" s="668" t="s">
        <v>26</v>
      </c>
      <c r="G13" s="668"/>
      <c r="H13" s="669" t="s">
        <v>27</v>
      </c>
      <c r="I13" s="670" t="s">
        <v>28</v>
      </c>
      <c r="J13" s="672" t="s">
        <v>137</v>
      </c>
      <c r="K13" s="436" t="s">
        <v>78</v>
      </c>
      <c r="L13" s="437" t="s">
        <v>79</v>
      </c>
      <c r="N13" s="439" t="s">
        <v>228</v>
      </c>
      <c r="O13" s="434"/>
    </row>
    <row r="14" spans="1:15" s="348" customFormat="1" ht="36.75" thickBot="1" x14ac:dyDescent="0.3">
      <c r="A14" s="666"/>
      <c r="B14" s="616"/>
      <c r="C14" s="616"/>
      <c r="D14" s="616"/>
      <c r="E14" s="616"/>
      <c r="F14" s="491" t="s">
        <v>30</v>
      </c>
      <c r="G14" s="491" t="s">
        <v>92</v>
      </c>
      <c r="H14" s="619"/>
      <c r="I14" s="671"/>
      <c r="J14" s="673"/>
      <c r="K14" s="436" t="s">
        <v>80</v>
      </c>
      <c r="L14" s="437" t="s">
        <v>80</v>
      </c>
      <c r="N14" s="440">
        <v>3342000</v>
      </c>
    </row>
    <row r="15" spans="1:15" x14ac:dyDescent="0.25">
      <c r="A15" s="371">
        <v>1</v>
      </c>
      <c r="B15" s="372">
        <v>2</v>
      </c>
      <c r="C15" s="372">
        <v>3</v>
      </c>
      <c r="D15" s="373">
        <v>4</v>
      </c>
      <c r="E15" s="373">
        <v>5</v>
      </c>
      <c r="F15" s="662">
        <v>6</v>
      </c>
      <c r="G15" s="663"/>
      <c r="H15" s="374">
        <v>7</v>
      </c>
      <c r="I15" s="398">
        <v>8</v>
      </c>
      <c r="J15" s="399">
        <v>9</v>
      </c>
      <c r="K15" s="490">
        <v>5</v>
      </c>
      <c r="L15" s="490">
        <v>15</v>
      </c>
      <c r="O15" s="510"/>
    </row>
    <row r="16" spans="1:15" ht="99.75" customHeight="1" x14ac:dyDescent="0.25">
      <c r="A16" s="400" t="s">
        <v>229</v>
      </c>
      <c r="B16" s="401" t="s">
        <v>156</v>
      </c>
      <c r="C16" s="351">
        <v>2</v>
      </c>
      <c r="D16" s="352">
        <v>10</v>
      </c>
      <c r="E16" s="291">
        <v>0</v>
      </c>
      <c r="F16" s="292" t="s">
        <v>219</v>
      </c>
      <c r="G16" s="292" t="s">
        <v>220</v>
      </c>
      <c r="H16" s="504">
        <v>3849000</v>
      </c>
      <c r="I16" s="323">
        <f t="shared" ref="I16:I31" si="0">(C16*D16*H16)+(H16/30*E16*C16)</f>
        <v>76980000</v>
      </c>
      <c r="J16" s="381" t="s">
        <v>215</v>
      </c>
      <c r="K16" s="444">
        <f>H16/30*K15</f>
        <v>641500</v>
      </c>
      <c r="L16" s="444">
        <f>I16/30*L15</f>
        <v>38490000</v>
      </c>
    </row>
    <row r="17" spans="1:13" ht="104.25" customHeight="1" x14ac:dyDescent="0.25">
      <c r="A17" s="402" t="s">
        <v>230</v>
      </c>
      <c r="B17" s="401" t="str">
        <f t="shared" ref="B17:B22" si="1">$B$25</f>
        <v>Según el diseño curricular del programa</v>
      </c>
      <c r="C17" s="351">
        <v>3</v>
      </c>
      <c r="D17" s="352">
        <v>10</v>
      </c>
      <c r="E17" s="291">
        <v>0</v>
      </c>
      <c r="F17" s="292" t="s">
        <v>219</v>
      </c>
      <c r="G17" s="292" t="s">
        <v>220</v>
      </c>
      <c r="H17" s="504">
        <v>3849000</v>
      </c>
      <c r="I17" s="323">
        <f t="shared" si="0"/>
        <v>115470000</v>
      </c>
      <c r="J17" s="382" t="s">
        <v>217</v>
      </c>
    </row>
    <row r="18" spans="1:13" ht="145.5" customHeight="1" x14ac:dyDescent="0.25">
      <c r="A18" s="402" t="s">
        <v>231</v>
      </c>
      <c r="B18" s="401" t="str">
        <f t="shared" si="1"/>
        <v>Según el diseño curricular del programa</v>
      </c>
      <c r="C18" s="351">
        <v>3</v>
      </c>
      <c r="D18" s="352">
        <v>10</v>
      </c>
      <c r="E18" s="291">
        <v>0</v>
      </c>
      <c r="F18" s="292" t="s">
        <v>219</v>
      </c>
      <c r="G18" s="292" t="s">
        <v>220</v>
      </c>
      <c r="H18" s="504">
        <v>3849000</v>
      </c>
      <c r="I18" s="323">
        <f t="shared" si="0"/>
        <v>115470000</v>
      </c>
      <c r="J18" s="452" t="s">
        <v>232</v>
      </c>
      <c r="K18" s="403"/>
      <c r="M18" s="403" t="s">
        <v>233</v>
      </c>
    </row>
    <row r="19" spans="1:13" ht="87.75" customHeight="1" x14ac:dyDescent="0.25">
      <c r="A19" s="402" t="s">
        <v>234</v>
      </c>
      <c r="B19" s="401" t="str">
        <f t="shared" si="1"/>
        <v>Según el diseño curricular del programa</v>
      </c>
      <c r="C19" s="351">
        <v>1</v>
      </c>
      <c r="D19" s="352">
        <v>10</v>
      </c>
      <c r="E19" s="291">
        <v>0</v>
      </c>
      <c r="F19" s="292" t="s">
        <v>219</v>
      </c>
      <c r="G19" s="292" t="s">
        <v>220</v>
      </c>
      <c r="H19" s="504">
        <v>3849000</v>
      </c>
      <c r="I19" s="323">
        <f t="shared" si="0"/>
        <v>38490000</v>
      </c>
      <c r="J19" s="453" t="s">
        <v>235</v>
      </c>
      <c r="K19" s="403"/>
    </row>
    <row r="20" spans="1:13" ht="120" x14ac:dyDescent="0.25">
      <c r="A20" s="404" t="s">
        <v>236</v>
      </c>
      <c r="B20" s="401" t="str">
        <f t="shared" si="1"/>
        <v>Según el diseño curricular del programa</v>
      </c>
      <c r="C20" s="351">
        <v>1</v>
      </c>
      <c r="D20" s="352">
        <v>10</v>
      </c>
      <c r="E20" s="291">
        <v>0</v>
      </c>
      <c r="F20" s="292" t="s">
        <v>219</v>
      </c>
      <c r="G20" s="292" t="s">
        <v>220</v>
      </c>
      <c r="H20" s="504">
        <v>3849000</v>
      </c>
      <c r="I20" s="323">
        <f t="shared" si="0"/>
        <v>38490000</v>
      </c>
      <c r="J20" s="382" t="s">
        <v>237</v>
      </c>
      <c r="K20" s="403"/>
    </row>
    <row r="21" spans="1:13" ht="84" x14ac:dyDescent="0.25">
      <c r="A21" s="405" t="s">
        <v>238</v>
      </c>
      <c r="B21" s="401" t="str">
        <f t="shared" si="1"/>
        <v>Según el diseño curricular del programa</v>
      </c>
      <c r="C21" s="351">
        <v>2</v>
      </c>
      <c r="D21" s="352">
        <v>10</v>
      </c>
      <c r="E21" s="291">
        <v>0</v>
      </c>
      <c r="F21" s="292" t="s">
        <v>219</v>
      </c>
      <c r="G21" s="292" t="s">
        <v>220</v>
      </c>
      <c r="H21" s="504">
        <v>3849000</v>
      </c>
      <c r="I21" s="323">
        <f t="shared" si="0"/>
        <v>76980000</v>
      </c>
      <c r="J21" s="452" t="s">
        <v>239</v>
      </c>
      <c r="K21" s="403"/>
    </row>
    <row r="22" spans="1:13" ht="115.5" customHeight="1" x14ac:dyDescent="0.25">
      <c r="A22" s="406" t="s">
        <v>240</v>
      </c>
      <c r="B22" s="401" t="str">
        <f t="shared" si="1"/>
        <v>Según el diseño curricular del programa</v>
      </c>
      <c r="C22" s="351">
        <v>1</v>
      </c>
      <c r="D22" s="407">
        <v>10</v>
      </c>
      <c r="E22" s="291">
        <v>0</v>
      </c>
      <c r="F22" s="292" t="s">
        <v>219</v>
      </c>
      <c r="G22" s="292" t="s">
        <v>220</v>
      </c>
      <c r="H22" s="504">
        <v>3849000</v>
      </c>
      <c r="I22" s="293">
        <f t="shared" si="0"/>
        <v>38490000</v>
      </c>
      <c r="J22" s="452" t="s">
        <v>241</v>
      </c>
      <c r="K22" s="403"/>
    </row>
    <row r="23" spans="1:13" ht="75.75" customHeight="1" x14ac:dyDescent="0.25">
      <c r="A23" s="406" t="s">
        <v>242</v>
      </c>
      <c r="B23" s="401" t="str">
        <f>B22</f>
        <v>Según el diseño curricular del programa</v>
      </c>
      <c r="C23" s="351">
        <v>1</v>
      </c>
      <c r="D23" s="352">
        <v>10</v>
      </c>
      <c r="E23" s="291">
        <v>0</v>
      </c>
      <c r="F23" s="292" t="s">
        <v>219</v>
      </c>
      <c r="G23" s="292" t="s">
        <v>220</v>
      </c>
      <c r="H23" s="504">
        <v>3849000</v>
      </c>
      <c r="I23" s="323">
        <f t="shared" si="0"/>
        <v>38490000</v>
      </c>
      <c r="J23" s="382" t="s">
        <v>243</v>
      </c>
    </row>
    <row r="24" spans="1:13" ht="84" x14ac:dyDescent="0.25">
      <c r="A24" s="406" t="s">
        <v>244</v>
      </c>
      <c r="B24" s="401" t="str">
        <f>B23</f>
        <v>Según el diseño curricular del programa</v>
      </c>
      <c r="C24" s="351">
        <v>1</v>
      </c>
      <c r="D24" s="468">
        <v>10</v>
      </c>
      <c r="E24" s="37">
        <v>0</v>
      </c>
      <c r="F24" s="39" t="s">
        <v>219</v>
      </c>
      <c r="G24" s="292" t="s">
        <v>220</v>
      </c>
      <c r="H24" s="504">
        <v>3849000</v>
      </c>
      <c r="I24" s="323">
        <f t="shared" si="0"/>
        <v>38490000</v>
      </c>
      <c r="J24" s="382" t="s">
        <v>245</v>
      </c>
    </row>
    <row r="25" spans="1:13" ht="90.75" customHeight="1" x14ac:dyDescent="0.25">
      <c r="A25" s="400" t="s">
        <v>246</v>
      </c>
      <c r="B25" s="401" t="s">
        <v>156</v>
      </c>
      <c r="C25" s="351">
        <v>1</v>
      </c>
      <c r="D25" s="468">
        <v>5</v>
      </c>
      <c r="E25" s="37">
        <v>15</v>
      </c>
      <c r="F25" s="39">
        <v>44291</v>
      </c>
      <c r="G25" s="292" t="s">
        <v>247</v>
      </c>
      <c r="H25" s="504">
        <v>3849000</v>
      </c>
      <c r="I25" s="323">
        <f t="shared" si="0"/>
        <v>21169500</v>
      </c>
      <c r="J25" s="453" t="s">
        <v>248</v>
      </c>
    </row>
    <row r="26" spans="1:13" ht="102" customHeight="1" x14ac:dyDescent="0.25">
      <c r="A26" s="404" t="s">
        <v>249</v>
      </c>
      <c r="B26" s="401" t="str">
        <f t="shared" ref="B26:B31" si="2">$B$25</f>
        <v>Según el diseño curricular del programa</v>
      </c>
      <c r="C26" s="351">
        <v>7</v>
      </c>
      <c r="D26" s="468">
        <v>10</v>
      </c>
      <c r="E26" s="37">
        <v>0</v>
      </c>
      <c r="F26" s="39" t="s">
        <v>219</v>
      </c>
      <c r="G26" s="292" t="s">
        <v>220</v>
      </c>
      <c r="H26" s="504">
        <v>3849000</v>
      </c>
      <c r="I26" s="323">
        <f t="shared" si="0"/>
        <v>269430000</v>
      </c>
      <c r="J26" s="382" t="s">
        <v>250</v>
      </c>
      <c r="L26" s="336" t="s">
        <v>251</v>
      </c>
    </row>
    <row r="27" spans="1:13" ht="84" x14ac:dyDescent="0.25">
      <c r="A27" s="404" t="s">
        <v>252</v>
      </c>
      <c r="B27" s="401" t="str">
        <f t="shared" si="2"/>
        <v>Según el diseño curricular del programa</v>
      </c>
      <c r="C27" s="351">
        <v>1</v>
      </c>
      <c r="D27" s="468">
        <v>5</v>
      </c>
      <c r="E27" s="37">
        <v>0</v>
      </c>
      <c r="F27" s="39">
        <v>44291</v>
      </c>
      <c r="G27" s="292">
        <v>44443</v>
      </c>
      <c r="H27" s="504">
        <v>3849000</v>
      </c>
      <c r="I27" s="323">
        <f t="shared" si="0"/>
        <v>19245000</v>
      </c>
      <c r="J27" s="452" t="s">
        <v>253</v>
      </c>
    </row>
    <row r="28" spans="1:13" ht="96" x14ac:dyDescent="0.25">
      <c r="A28" s="404" t="s">
        <v>254</v>
      </c>
      <c r="B28" s="401" t="str">
        <f t="shared" si="2"/>
        <v>Según el diseño curricular del programa</v>
      </c>
      <c r="C28" s="351">
        <v>1</v>
      </c>
      <c r="D28" s="468">
        <v>6</v>
      </c>
      <c r="E28" s="37">
        <v>0</v>
      </c>
      <c r="F28" s="39">
        <v>44291</v>
      </c>
      <c r="G28" s="292">
        <v>44296</v>
      </c>
      <c r="H28" s="504">
        <v>3849000</v>
      </c>
      <c r="I28" s="323">
        <f t="shared" si="0"/>
        <v>23094000</v>
      </c>
      <c r="J28" s="452" t="s">
        <v>255</v>
      </c>
    </row>
    <row r="29" spans="1:13" ht="144" x14ac:dyDescent="0.25">
      <c r="A29" s="404" t="s">
        <v>256</v>
      </c>
      <c r="B29" s="401" t="str">
        <f t="shared" si="2"/>
        <v>Según el diseño curricular del programa</v>
      </c>
      <c r="C29" s="351">
        <v>1</v>
      </c>
      <c r="D29" s="468">
        <v>6</v>
      </c>
      <c r="E29" s="37">
        <v>0</v>
      </c>
      <c r="F29" s="39">
        <v>44291</v>
      </c>
      <c r="G29" s="292">
        <v>44296</v>
      </c>
      <c r="H29" s="504">
        <v>3849000</v>
      </c>
      <c r="I29" s="323">
        <f t="shared" si="0"/>
        <v>23094000</v>
      </c>
      <c r="J29" s="454" t="s">
        <v>257</v>
      </c>
    </row>
    <row r="30" spans="1:13" ht="284.25" customHeight="1" x14ac:dyDescent="0.25">
      <c r="A30" s="404" t="s">
        <v>258</v>
      </c>
      <c r="B30" s="401" t="str">
        <f t="shared" si="2"/>
        <v>Según el diseño curricular del programa</v>
      </c>
      <c r="C30" s="351">
        <v>1</v>
      </c>
      <c r="D30" s="468">
        <v>7</v>
      </c>
      <c r="E30" s="37">
        <v>0</v>
      </c>
      <c r="F30" s="39">
        <v>44291</v>
      </c>
      <c r="G30" s="292">
        <v>44504</v>
      </c>
      <c r="H30" s="504">
        <v>3849000</v>
      </c>
      <c r="I30" s="323">
        <f t="shared" si="0"/>
        <v>26943000</v>
      </c>
      <c r="J30" s="382" t="s">
        <v>259</v>
      </c>
    </row>
    <row r="31" spans="1:13" ht="204" x14ac:dyDescent="0.25">
      <c r="A31" s="404" t="s">
        <v>260</v>
      </c>
      <c r="B31" s="401" t="str">
        <f t="shared" si="2"/>
        <v>Según el diseño curricular del programa</v>
      </c>
      <c r="C31" s="351">
        <v>1</v>
      </c>
      <c r="D31" s="468">
        <v>6</v>
      </c>
      <c r="E31" s="37">
        <v>0</v>
      </c>
      <c r="F31" s="39">
        <v>44291</v>
      </c>
      <c r="G31" s="292">
        <v>44296</v>
      </c>
      <c r="H31" s="504">
        <v>3849000</v>
      </c>
      <c r="I31" s="323">
        <f t="shared" si="0"/>
        <v>23094000</v>
      </c>
      <c r="J31" s="452" t="s">
        <v>261</v>
      </c>
    </row>
    <row r="32" spans="1:13" x14ac:dyDescent="0.25">
      <c r="A32" s="408"/>
      <c r="B32" s="298" t="s">
        <v>3</v>
      </c>
      <c r="C32" s="298">
        <f>SUM(C16:C31)</f>
        <v>28</v>
      </c>
      <c r="D32" s="359"/>
      <c r="E32" s="360"/>
      <c r="F32" s="359"/>
      <c r="G32" s="359"/>
      <c r="H32" s="505"/>
      <c r="I32" s="409">
        <f>SUM(I16:I31)</f>
        <v>983419500</v>
      </c>
      <c r="J32" s="410"/>
    </row>
    <row r="33" spans="1:10" x14ac:dyDescent="0.25">
      <c r="C33" s="494"/>
      <c r="H33" s="506"/>
    </row>
    <row r="38" spans="1:10" x14ac:dyDescent="0.25">
      <c r="C38" s="494"/>
      <c r="E38" s="644"/>
      <c r="F38" s="644"/>
      <c r="G38" s="644"/>
      <c r="I38" s="641"/>
      <c r="J38" s="644"/>
    </row>
    <row r="39" spans="1:10" x14ac:dyDescent="0.25">
      <c r="A39" s="645" t="s">
        <v>172</v>
      </c>
      <c r="B39" s="645"/>
      <c r="C39" s="336"/>
      <c r="E39" s="645" t="s">
        <v>173</v>
      </c>
      <c r="F39" s="645"/>
      <c r="G39" s="645"/>
      <c r="J39" s="495" t="s">
        <v>70</v>
      </c>
    </row>
    <row r="40" spans="1:10" x14ac:dyDescent="0.25">
      <c r="A40" s="641" t="s">
        <v>97</v>
      </c>
      <c r="B40" s="641"/>
      <c r="C40" s="336"/>
      <c r="E40" s="641" t="s">
        <v>174</v>
      </c>
      <c r="F40" s="641"/>
      <c r="G40" s="641"/>
      <c r="J40" s="495" t="s">
        <v>73</v>
      </c>
    </row>
    <row r="41" spans="1:10" ht="31.5" customHeight="1" x14ac:dyDescent="0.25">
      <c r="A41" s="642" t="s">
        <v>175</v>
      </c>
      <c r="B41" s="642"/>
      <c r="C41" s="342"/>
      <c r="D41" s="342"/>
      <c r="E41" s="643" t="s">
        <v>176</v>
      </c>
      <c r="F41" s="643"/>
      <c r="G41" s="643"/>
      <c r="H41" s="365"/>
      <c r="I41" s="342"/>
      <c r="J41" s="495" t="s">
        <v>76</v>
      </c>
    </row>
  </sheetData>
  <mergeCells count="27">
    <mergeCell ref="A7:H7"/>
    <mergeCell ref="A2:J2"/>
    <mergeCell ref="A3:J3"/>
    <mergeCell ref="A5:H5"/>
    <mergeCell ref="A6:H6"/>
    <mergeCell ref="I38:J38"/>
    <mergeCell ref="A39:B39"/>
    <mergeCell ref="E39:G39"/>
    <mergeCell ref="A8:H8"/>
    <mergeCell ref="H10:J10"/>
    <mergeCell ref="I11:J11"/>
    <mergeCell ref="I12:J12"/>
    <mergeCell ref="A13:A14"/>
    <mergeCell ref="B13:B14"/>
    <mergeCell ref="C13:C14"/>
    <mergeCell ref="D13:D14"/>
    <mergeCell ref="E13:E14"/>
    <mergeCell ref="F13:G13"/>
    <mergeCell ref="H13:H14"/>
    <mergeCell ref="I13:I14"/>
    <mergeCell ref="J13:J14"/>
    <mergeCell ref="A40:B40"/>
    <mergeCell ref="E40:G40"/>
    <mergeCell ref="A41:B41"/>
    <mergeCell ref="E41:G41"/>
    <mergeCell ref="F15:G15"/>
    <mergeCell ref="E38:G38"/>
  </mergeCells>
  <printOptions horizontalCentered="1"/>
  <pageMargins left="0.31496062992125984" right="0.31496062992125984" top="0.35433070866141736" bottom="0.35433070866141736" header="0.31496062992125984" footer="0.31496062992125984"/>
  <pageSetup scale="55" orientation="landscape"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A1:H33"/>
  <sheetViews>
    <sheetView workbookViewId="0">
      <selection sqref="A1:C1"/>
    </sheetView>
  </sheetViews>
  <sheetFormatPr baseColWidth="10" defaultColWidth="11.42578125" defaultRowHeight="15" customHeight="1" x14ac:dyDescent="0.25"/>
  <cols>
    <col min="1" max="1" width="31.85546875" style="56" customWidth="1"/>
    <col min="2" max="2" width="16.42578125" style="59" customWidth="1"/>
    <col min="3" max="3" width="15.140625" style="56" customWidth="1"/>
    <col min="4" max="4" width="13.140625" style="56" bestFit="1" customWidth="1"/>
    <col min="5" max="5" width="18.7109375" style="56" customWidth="1"/>
    <col min="6" max="6" width="12.140625" style="56" bestFit="1" customWidth="1"/>
    <col min="7" max="7" width="11.5703125" style="56" bestFit="1" customWidth="1"/>
    <col min="8" max="9" width="12.7109375" style="56" customWidth="1"/>
    <col min="10" max="16384" width="11.42578125" style="56"/>
  </cols>
  <sheetData>
    <row r="1" spans="1:8" ht="30" customHeight="1" x14ac:dyDescent="0.25">
      <c r="A1" s="674" t="s">
        <v>262</v>
      </c>
      <c r="B1" s="675"/>
      <c r="C1" s="675"/>
    </row>
    <row r="2" spans="1:8" ht="30" customHeight="1" x14ac:dyDescent="0.25">
      <c r="A2" s="245" t="s">
        <v>263</v>
      </c>
      <c r="B2" s="246" t="s">
        <v>264</v>
      </c>
      <c r="C2" s="247" t="s">
        <v>265</v>
      </c>
      <c r="D2" s="499" t="s">
        <v>266</v>
      </c>
      <c r="E2" s="414">
        <f>B20-B8</f>
        <v>1365626211</v>
      </c>
    </row>
    <row r="3" spans="1:8" ht="15" customHeight="1" x14ac:dyDescent="0.25">
      <c r="A3" s="85" t="s">
        <v>267</v>
      </c>
      <c r="B3" s="254">
        <f>+'SEGUIM-EP'!I19</f>
        <v>120582000</v>
      </c>
      <c r="C3" s="89">
        <f>'SEGUIM-EP'!C19</f>
        <v>3</v>
      </c>
      <c r="F3" s="129"/>
      <c r="G3" s="129"/>
    </row>
    <row r="4" spans="1:8" ht="15" customHeight="1" x14ac:dyDescent="0.25">
      <c r="A4" s="85" t="s">
        <v>268</v>
      </c>
      <c r="B4" s="254">
        <f>+'TIT-TRASV'!I25</f>
        <v>621284000</v>
      </c>
      <c r="C4" s="85">
        <f>'TIT-TRASV'!C25</f>
        <v>16</v>
      </c>
      <c r="F4" s="129"/>
      <c r="H4" s="129"/>
    </row>
    <row r="5" spans="1:8" ht="15" customHeight="1" x14ac:dyDescent="0.25">
      <c r="A5" s="85" t="s">
        <v>269</v>
      </c>
      <c r="B5" s="254">
        <f>+'TIT-INVES'!I21</f>
        <v>158750000</v>
      </c>
      <c r="C5" s="85">
        <f>'TIT-INVES'!C21</f>
        <v>4</v>
      </c>
      <c r="F5" s="129"/>
      <c r="G5" s="129"/>
    </row>
    <row r="6" spans="1:8" ht="15" customHeight="1" x14ac:dyDescent="0.25">
      <c r="A6" s="85" t="s">
        <v>270</v>
      </c>
      <c r="B6" s="254">
        <f>+'TIT-VIRT'!I23</f>
        <v>263133000</v>
      </c>
      <c r="C6" s="85">
        <f>'TIT-VIRT'!C23</f>
        <v>7</v>
      </c>
      <c r="E6" s="446">
        <f>3810000*6</f>
        <v>22860000</v>
      </c>
      <c r="F6" s="129"/>
      <c r="G6" s="129"/>
    </row>
    <row r="7" spans="1:8" ht="15" customHeight="1" x14ac:dyDescent="0.25">
      <c r="A7" s="85" t="s">
        <v>271</v>
      </c>
      <c r="B7" s="254">
        <f>+'TIT-PRES'!I34</f>
        <v>1998147800</v>
      </c>
      <c r="C7" s="85">
        <f>'TIT-PRES'!C34</f>
        <v>50</v>
      </c>
      <c r="F7" s="129"/>
    </row>
    <row r="8" spans="1:8" ht="15" customHeight="1" x14ac:dyDescent="0.25">
      <c r="B8" s="417">
        <f>SUM(B3:B7)</f>
        <v>3161896800</v>
      </c>
      <c r="C8" s="418">
        <f>SUM(C3:C7)</f>
        <v>80</v>
      </c>
      <c r="E8" s="56">
        <f>E2/E6</f>
        <v>59.738679396325459</v>
      </c>
    </row>
    <row r="9" spans="1:8" ht="15" customHeight="1" x14ac:dyDescent="0.25">
      <c r="A9" s="684" t="s">
        <v>272</v>
      </c>
      <c r="B9" s="684"/>
      <c r="C9" s="684"/>
    </row>
    <row r="10" spans="1:8" ht="15" customHeight="1" x14ac:dyDescent="0.25">
      <c r="A10" s="85" t="s">
        <v>273</v>
      </c>
      <c r="B10" s="411">
        <f>ARTIC!I23</f>
        <v>485088345</v>
      </c>
      <c r="C10" s="89">
        <f>ARTIC!C23</f>
        <v>12</v>
      </c>
      <c r="E10" s="479">
        <f>B8+E2</f>
        <v>4527523011</v>
      </c>
    </row>
    <row r="11" spans="1:8" ht="15" customHeight="1" x14ac:dyDescent="0.25">
      <c r="A11" s="85" t="s">
        <v>274</v>
      </c>
      <c r="B11" s="477">
        <f>'COMP-VIRT'!I22</f>
        <v>294300000</v>
      </c>
      <c r="C11" s="89">
        <f>'COMP-VIRT'!C22</f>
        <v>9</v>
      </c>
      <c r="E11" s="129">
        <f>B11+B12</f>
        <v>699926400</v>
      </c>
    </row>
    <row r="12" spans="1:8" ht="15" customHeight="1" x14ac:dyDescent="0.25">
      <c r="A12" s="85" t="s">
        <v>275</v>
      </c>
      <c r="B12" s="477">
        <f>COMP!I24</f>
        <v>405626400</v>
      </c>
      <c r="C12" s="89">
        <f>COMP!C24</f>
        <v>13</v>
      </c>
      <c r="E12" s="479">
        <f>SUM(E10:E11)</f>
        <v>5227449411</v>
      </c>
    </row>
    <row r="13" spans="1:8" ht="15" customHeight="1" x14ac:dyDescent="0.25">
      <c r="A13" s="85" t="s">
        <v>276</v>
      </c>
      <c r="B13" s="411">
        <f>DESPL!I21</f>
        <v>261302400</v>
      </c>
      <c r="C13" s="89">
        <f>DESPL!C21</f>
        <v>11</v>
      </c>
    </row>
    <row r="14" spans="1:8" ht="15" customHeight="1" x14ac:dyDescent="0.25">
      <c r="A14" s="85" t="s">
        <v>277</v>
      </c>
      <c r="B14" s="411">
        <f>SER!I32</f>
        <v>983419500</v>
      </c>
      <c r="C14" s="89">
        <f>SER!C32</f>
        <v>28</v>
      </c>
    </row>
    <row r="15" spans="1:8" ht="15" customHeight="1" x14ac:dyDescent="0.25">
      <c r="B15" s="412">
        <f>SUM(B10:B14)</f>
        <v>2429736645</v>
      </c>
      <c r="C15" s="413">
        <f>SUM(C10:C14)</f>
        <v>73</v>
      </c>
    </row>
    <row r="16" spans="1:8" ht="15" customHeight="1" x14ac:dyDescent="0.25">
      <c r="B16" s="129"/>
      <c r="C16" s="129"/>
    </row>
    <row r="17" spans="1:8" x14ac:dyDescent="0.25">
      <c r="A17" s="676" t="s">
        <v>278</v>
      </c>
      <c r="B17" s="677"/>
      <c r="C17" s="677"/>
      <c r="D17" s="677"/>
      <c r="E17" s="677"/>
      <c r="F17" s="677"/>
      <c r="G17" s="677"/>
    </row>
    <row r="18" spans="1:8" x14ac:dyDescent="0.25">
      <c r="A18" s="500" t="s">
        <v>279</v>
      </c>
      <c r="B18" s="500" t="s">
        <v>280</v>
      </c>
      <c r="C18" s="500" t="s">
        <v>272</v>
      </c>
      <c r="D18" s="252" t="s">
        <v>281</v>
      </c>
      <c r="E18" s="252" t="s">
        <v>282</v>
      </c>
      <c r="F18" s="500" t="s">
        <v>283</v>
      </c>
      <c r="G18" s="500" t="s">
        <v>284</v>
      </c>
    </row>
    <row r="19" spans="1:8" ht="30" customHeight="1" x14ac:dyDescent="0.25">
      <c r="A19" s="253" t="s">
        <v>285</v>
      </c>
      <c r="B19" s="248"/>
      <c r="C19" s="416">
        <v>310508789</v>
      </c>
      <c r="D19" s="416">
        <v>15525439</v>
      </c>
      <c r="E19" s="416">
        <v>7762720</v>
      </c>
      <c r="F19" s="244"/>
      <c r="G19" s="244"/>
    </row>
    <row r="20" spans="1:8" ht="15" customHeight="1" x14ac:dyDescent="0.25">
      <c r="A20" s="678" t="s">
        <v>286</v>
      </c>
      <c r="B20" s="680">
        <f>5274984000-F20-G20-C20</f>
        <v>4527523011</v>
      </c>
      <c r="C20" s="682">
        <f>B11+B12</f>
        <v>699926400</v>
      </c>
      <c r="D20" s="419">
        <f>92316308-D21</f>
        <v>58366308</v>
      </c>
      <c r="E20" s="420">
        <f>100292130-E22-E21</f>
        <v>65882130</v>
      </c>
      <c r="F20" s="419">
        <v>16334589</v>
      </c>
      <c r="G20" s="419">
        <v>31200000</v>
      </c>
      <c r="H20" s="250"/>
    </row>
    <row r="21" spans="1:8" ht="15" customHeight="1" x14ac:dyDescent="0.25">
      <c r="A21" s="679"/>
      <c r="B21" s="681"/>
      <c r="C21" s="683"/>
      <c r="D21" s="415">
        <v>33950000</v>
      </c>
      <c r="E21" s="416">
        <v>11410000</v>
      </c>
      <c r="F21" s="415">
        <v>0</v>
      </c>
      <c r="G21" s="415">
        <v>0</v>
      </c>
    </row>
    <row r="22" spans="1:8" ht="30" x14ac:dyDescent="0.25">
      <c r="A22" s="253" t="s">
        <v>287</v>
      </c>
      <c r="B22" s="249"/>
      <c r="C22" s="416">
        <v>498000000</v>
      </c>
      <c r="D22" s="416">
        <v>15399604</v>
      </c>
      <c r="E22" s="416">
        <v>23000000</v>
      </c>
      <c r="F22" s="244"/>
      <c r="G22" s="244"/>
    </row>
    <row r="23" spans="1:8" ht="30" customHeight="1" x14ac:dyDescent="0.25">
      <c r="A23" s="253" t="s">
        <v>277</v>
      </c>
      <c r="B23" s="249"/>
      <c r="C23" s="416">
        <v>1504981100</v>
      </c>
      <c r="D23" s="416">
        <v>411100000</v>
      </c>
      <c r="E23" s="416">
        <v>67906000</v>
      </c>
      <c r="F23" s="244"/>
      <c r="G23" s="244"/>
    </row>
    <row r="24" spans="1:8" ht="15" customHeight="1" x14ac:dyDescent="0.25">
      <c r="B24" s="56"/>
    </row>
    <row r="25" spans="1:8" ht="15" customHeight="1" x14ac:dyDescent="0.25">
      <c r="A25" s="251" t="s">
        <v>288</v>
      </c>
      <c r="B25" s="422">
        <f>SUM(B19:B23)</f>
        <v>4527523011</v>
      </c>
      <c r="C25" s="421">
        <f>SUM(C19:C23)</f>
        <v>3013416289</v>
      </c>
      <c r="E25" s="250"/>
    </row>
    <row r="26" spans="1:8" ht="15" customHeight="1" x14ac:dyDescent="0.25">
      <c r="B26" s="56"/>
    </row>
    <row r="27" spans="1:8" ht="15" customHeight="1" x14ac:dyDescent="0.25">
      <c r="B27" s="56"/>
      <c r="E27" s="129"/>
      <c r="F27" s="129"/>
    </row>
    <row r="28" spans="1:8" ht="15" customHeight="1" x14ac:dyDescent="0.25">
      <c r="B28" s="59" t="s">
        <v>289</v>
      </c>
      <c r="C28" s="59">
        <v>3810000</v>
      </c>
      <c r="F28" s="129"/>
    </row>
    <row r="29" spans="1:8" ht="15" customHeight="1" x14ac:dyDescent="0.25">
      <c r="A29" s="130">
        <v>999307</v>
      </c>
      <c r="B29" s="59" t="s">
        <v>290</v>
      </c>
      <c r="C29" s="59">
        <v>3342000</v>
      </c>
    </row>
    <row r="30" spans="1:8" ht="15" customHeight="1" x14ac:dyDescent="0.25">
      <c r="A30" s="56" t="s">
        <v>291</v>
      </c>
      <c r="F30" s="129"/>
    </row>
    <row r="31" spans="1:8" ht="15" customHeight="1" x14ac:dyDescent="0.25">
      <c r="F31" s="129"/>
    </row>
    <row r="32" spans="1:8" ht="15" customHeight="1" x14ac:dyDescent="0.25">
      <c r="F32" s="129"/>
    </row>
    <row r="33" spans="6:6" ht="15" customHeight="1" x14ac:dyDescent="0.25">
      <c r="F33" s="129"/>
    </row>
  </sheetData>
  <mergeCells count="6">
    <mergeCell ref="A1:C1"/>
    <mergeCell ref="A17:G17"/>
    <mergeCell ref="A20:A21"/>
    <mergeCell ref="B20:B21"/>
    <mergeCell ref="C20:C21"/>
    <mergeCell ref="A9:C9"/>
  </mergeCells>
  <pageMargins left="0.70866141732283472" right="0.70866141732283472" top="1.3385826771653544" bottom="0.74803149606299213" header="0.31496062992125984" footer="0.31496062992125984"/>
  <pageSetup paperSize="9" scale="11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EFB31-706A-4BF4-B19B-22AFD93CAD81}">
  <dimension ref="A1:IV30"/>
  <sheetViews>
    <sheetView topLeftCell="A2" zoomScale="70" zoomScaleNormal="70" zoomScaleSheetLayoutView="40" workbookViewId="0">
      <selection activeCell="C18" sqref="C18"/>
    </sheetView>
  </sheetViews>
  <sheetFormatPr baseColWidth="10" defaultColWidth="15.42578125" defaultRowHeight="15" customHeight="1" x14ac:dyDescent="0.25"/>
  <cols>
    <col min="1" max="1" width="31.7109375" customWidth="1"/>
    <col min="2" max="2" width="20.7109375" customWidth="1"/>
    <col min="3" max="3" width="12.7109375" style="478" customWidth="1"/>
    <col min="4" max="7" width="12.7109375" customWidth="1"/>
    <col min="8" max="8" width="20.7109375" customWidth="1"/>
    <col min="9" max="9" width="24.85546875" bestFit="1" customWidth="1"/>
    <col min="10" max="10" width="18.5703125" style="1" customWidth="1"/>
    <col min="11" max="11" width="13.42578125" style="56" customWidth="1"/>
    <col min="12" max="33" width="11.42578125" style="56" customWidth="1"/>
    <col min="34" max="245" width="11.42578125" customWidth="1"/>
    <col min="246" max="246" width="18.7109375" customWidth="1"/>
  </cols>
  <sheetData>
    <row r="1" spans="1:256" ht="15" hidden="1" customHeight="1" x14ac:dyDescent="0.25">
      <c r="A1" s="127">
        <f>'SEGUIM-EP'!A1</f>
        <v>3810000</v>
      </c>
      <c r="B1" s="128">
        <f>3759500*1.03</f>
        <v>3872285</v>
      </c>
      <c r="C1" s="487"/>
    </row>
    <row r="2" spans="1:256" s="34" customFormat="1" ht="24.95" customHeight="1" x14ac:dyDescent="0.25">
      <c r="A2" s="466"/>
      <c r="B2" s="467"/>
      <c r="C2" s="35"/>
      <c r="J2" s="3"/>
    </row>
    <row r="3" spans="1:256" s="34" customFormat="1" ht="24.95" customHeight="1" x14ac:dyDescent="0.25">
      <c r="A3" s="522" t="s">
        <v>4</v>
      </c>
      <c r="B3" s="522"/>
      <c r="C3" s="522"/>
      <c r="D3" s="522"/>
      <c r="E3" s="522"/>
      <c r="F3" s="522"/>
      <c r="G3" s="522"/>
      <c r="H3" s="522"/>
      <c r="I3" s="522"/>
      <c r="J3" s="522"/>
    </row>
    <row r="4" spans="1:256" ht="32.25" customHeight="1" x14ac:dyDescent="0.25">
      <c r="A4" s="523" t="s">
        <v>5</v>
      </c>
      <c r="B4" s="523"/>
      <c r="C4" s="523"/>
      <c r="D4" s="523"/>
      <c r="E4" s="523"/>
      <c r="F4" s="523"/>
      <c r="G4" s="523"/>
      <c r="H4" s="523"/>
      <c r="I4" s="523"/>
      <c r="J4" s="523"/>
    </row>
    <row r="5" spans="1:256" ht="15.75" customHeight="1" thickBot="1" x14ac:dyDescent="0.3">
      <c r="A5" s="4"/>
      <c r="B5" s="5"/>
      <c r="C5" s="5"/>
      <c r="D5" s="5"/>
      <c r="E5" s="5"/>
      <c r="F5" s="5"/>
      <c r="G5" s="5"/>
      <c r="H5" s="5"/>
      <c r="I5" s="6"/>
      <c r="J5" s="7"/>
    </row>
    <row r="6" spans="1:256" ht="15.75" customHeight="1" thickBot="1" x14ac:dyDescent="0.3">
      <c r="A6" s="524" t="s">
        <v>6</v>
      </c>
      <c r="B6" s="525"/>
      <c r="C6" s="525"/>
      <c r="D6" s="525"/>
      <c r="E6" s="525"/>
      <c r="F6" s="525"/>
      <c r="G6" s="525"/>
      <c r="H6" s="525"/>
      <c r="I6" s="131" t="s">
        <v>7</v>
      </c>
      <c r="J6" s="132"/>
      <c r="K6" s="59"/>
    </row>
    <row r="7" spans="1:256" ht="15" customHeight="1" x14ac:dyDescent="0.25">
      <c r="A7" s="526" t="s">
        <v>8</v>
      </c>
      <c r="B7" s="527"/>
      <c r="C7" s="527"/>
      <c r="D7" s="527"/>
      <c r="E7" s="527"/>
      <c r="F7" s="527"/>
      <c r="G7" s="527"/>
      <c r="H7" s="528"/>
      <c r="I7" s="133" t="s">
        <v>9</v>
      </c>
      <c r="J7" s="134"/>
      <c r="K7" s="59"/>
    </row>
    <row r="8" spans="1:256" ht="15" customHeight="1" x14ac:dyDescent="0.25">
      <c r="A8" s="519" t="s">
        <v>10</v>
      </c>
      <c r="B8" s="520"/>
      <c r="C8" s="520"/>
      <c r="D8" s="520"/>
      <c r="E8" s="520"/>
      <c r="F8" s="520"/>
      <c r="G8" s="520"/>
      <c r="H8" s="521"/>
      <c r="I8" s="133"/>
      <c r="J8" s="134"/>
    </row>
    <row r="9" spans="1:256" ht="15" customHeight="1" x14ac:dyDescent="0.25">
      <c r="A9" s="529" t="s">
        <v>11</v>
      </c>
      <c r="B9" s="530"/>
      <c r="C9" s="530"/>
      <c r="D9" s="530"/>
      <c r="E9" s="530"/>
      <c r="F9" s="530"/>
      <c r="G9" s="530"/>
      <c r="H9" s="531"/>
      <c r="I9" s="133"/>
      <c r="J9" s="134"/>
    </row>
    <row r="10" spans="1:256" ht="15" customHeight="1" x14ac:dyDescent="0.25">
      <c r="A10" s="135" t="s">
        <v>12</v>
      </c>
      <c r="B10" s="136">
        <f>+I21</f>
        <v>4527042000</v>
      </c>
      <c r="C10" s="137"/>
      <c r="D10" s="138"/>
      <c r="E10" s="138"/>
      <c r="F10" s="138"/>
      <c r="G10" s="138"/>
      <c r="H10" s="139"/>
      <c r="I10" s="140"/>
      <c r="J10" s="141"/>
    </row>
    <row r="11" spans="1:256" ht="22.5" customHeight="1" x14ac:dyDescent="0.25">
      <c r="A11" s="142" t="s">
        <v>13</v>
      </c>
      <c r="B11" s="143"/>
      <c r="C11" s="144"/>
      <c r="D11" s="138"/>
      <c r="E11" s="138"/>
      <c r="F11" s="137"/>
      <c r="G11" s="138"/>
      <c r="H11" s="534" t="s">
        <v>14</v>
      </c>
      <c r="I11" s="535"/>
      <c r="J11" s="536"/>
    </row>
    <row r="12" spans="1:256" ht="33.75" customHeight="1" x14ac:dyDescent="0.25">
      <c r="A12" s="142" t="s">
        <v>15</v>
      </c>
      <c r="B12" s="143"/>
      <c r="C12" s="144"/>
      <c r="D12" s="138"/>
      <c r="E12" s="138"/>
      <c r="F12" s="138"/>
      <c r="G12" s="138"/>
      <c r="H12" s="145" t="s">
        <v>16</v>
      </c>
      <c r="I12" s="537" t="s">
        <v>17</v>
      </c>
      <c r="J12" s="538"/>
    </row>
    <row r="13" spans="1:256" ht="22.5" customHeight="1" thickBot="1" x14ac:dyDescent="0.3">
      <c r="A13" s="151" t="s">
        <v>18</v>
      </c>
      <c r="B13" s="152"/>
      <c r="C13" s="153"/>
      <c r="D13" s="138"/>
      <c r="E13" s="138"/>
      <c r="F13" s="138"/>
      <c r="G13" s="138"/>
      <c r="H13" s="154" t="s">
        <v>19</v>
      </c>
      <c r="I13" s="539" t="s">
        <v>20</v>
      </c>
      <c r="J13" s="540"/>
    </row>
    <row r="14" spans="1:256" s="190" customFormat="1" ht="33" customHeight="1" x14ac:dyDescent="0.25">
      <c r="A14" s="541" t="s">
        <v>21</v>
      </c>
      <c r="B14" s="543" t="s">
        <v>22</v>
      </c>
      <c r="C14" s="543" t="s">
        <v>23</v>
      </c>
      <c r="D14" s="543" t="s">
        <v>24</v>
      </c>
      <c r="E14" s="543" t="s">
        <v>25</v>
      </c>
      <c r="F14" s="511" t="s">
        <v>26</v>
      </c>
      <c r="G14" s="512"/>
      <c r="H14" s="513" t="s">
        <v>27</v>
      </c>
      <c r="I14" s="515" t="s">
        <v>28</v>
      </c>
      <c r="J14" s="543" t="s">
        <v>292</v>
      </c>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s="190" customFormat="1" ht="33" customHeight="1" x14ac:dyDescent="0.25">
      <c r="A15" s="542"/>
      <c r="B15" s="544"/>
      <c r="C15" s="544"/>
      <c r="D15" s="544"/>
      <c r="E15" s="544"/>
      <c r="F15" s="155" t="s">
        <v>30</v>
      </c>
      <c r="G15" s="29" t="s">
        <v>92</v>
      </c>
      <c r="H15" s="514"/>
      <c r="I15" s="516"/>
      <c r="J15" s="544"/>
      <c r="K15" s="232"/>
      <c r="L15" s="232"/>
      <c r="M15" s="232"/>
      <c r="N15" s="232"/>
      <c r="O15" s="232"/>
      <c r="P15" s="232"/>
      <c r="Q15" s="232"/>
      <c r="R15" s="232"/>
      <c r="S15" s="232"/>
      <c r="T15" s="232"/>
      <c r="U15" s="232"/>
      <c r="V15" s="232"/>
      <c r="W15" s="232"/>
      <c r="X15" s="232"/>
      <c r="Y15" s="232"/>
      <c r="Z15" s="232"/>
      <c r="AA15" s="232"/>
      <c r="AB15" s="232"/>
      <c r="AC15" s="232"/>
      <c r="AD15" s="232"/>
      <c r="AE15" s="232"/>
      <c r="AF15" s="232"/>
      <c r="AG15" s="232"/>
    </row>
    <row r="16" spans="1:256" ht="15" customHeight="1" x14ac:dyDescent="0.25">
      <c r="A16" s="168">
        <v>1</v>
      </c>
      <c r="B16" s="169">
        <v>2</v>
      </c>
      <c r="C16" s="169">
        <v>3</v>
      </c>
      <c r="D16" s="170">
        <v>4</v>
      </c>
      <c r="E16" s="170">
        <v>5</v>
      </c>
      <c r="F16" s="545">
        <v>6</v>
      </c>
      <c r="G16" s="546"/>
      <c r="H16" s="171">
        <v>7</v>
      </c>
      <c r="I16" s="172">
        <v>8</v>
      </c>
      <c r="J16" s="173">
        <v>9</v>
      </c>
      <c r="IV16">
        <f>SUBTOTAL(9,A16:IU16)</f>
        <v>45</v>
      </c>
    </row>
    <row r="17" spans="1:33" s="56" customFormat="1" ht="42.75" x14ac:dyDescent="0.25">
      <c r="A17" s="236" t="s">
        <v>293</v>
      </c>
      <c r="B17" s="175" t="s">
        <v>33</v>
      </c>
      <c r="C17" s="486">
        <f>RESUMEN!C8</f>
        <v>80</v>
      </c>
      <c r="D17" s="176">
        <v>10</v>
      </c>
      <c r="E17" s="176">
        <v>22</v>
      </c>
      <c r="F17" s="179">
        <v>44221</v>
      </c>
      <c r="G17" s="164">
        <v>44547</v>
      </c>
      <c r="H17" s="177">
        <f>$A$1</f>
        <v>3810000</v>
      </c>
      <c r="I17" s="183">
        <f>(D17*H17+(H17/30*E17))*C17</f>
        <v>3271520000</v>
      </c>
      <c r="J17" s="480">
        <v>62</v>
      </c>
    </row>
    <row r="18" spans="1:33" s="56" customFormat="1" ht="42.75" x14ac:dyDescent="0.25">
      <c r="A18" s="236" t="s">
        <v>294</v>
      </c>
      <c r="B18" s="175" t="s">
        <v>36</v>
      </c>
      <c r="C18" s="175">
        <v>25</v>
      </c>
      <c r="D18" s="176">
        <v>8</v>
      </c>
      <c r="E18" s="176">
        <v>2</v>
      </c>
      <c r="F18" s="179">
        <v>44301</v>
      </c>
      <c r="G18" s="164">
        <v>44547</v>
      </c>
      <c r="H18" s="177">
        <f t="shared" ref="H18:H20" si="0">$A$1</f>
        <v>3810000</v>
      </c>
      <c r="I18" s="183">
        <f t="shared" ref="I18:I20" si="1">(D18*H18+(H18/30*E18))*C18</f>
        <v>768350000</v>
      </c>
      <c r="J18" s="480">
        <v>11</v>
      </c>
    </row>
    <row r="19" spans="1:33" s="56" customFormat="1" ht="42.75" x14ac:dyDescent="0.25">
      <c r="A19" s="236" t="s">
        <v>295</v>
      </c>
      <c r="B19" s="175" t="s">
        <v>36</v>
      </c>
      <c r="C19" s="175">
        <v>20</v>
      </c>
      <c r="D19" s="176">
        <v>4</v>
      </c>
      <c r="E19" s="176">
        <v>28</v>
      </c>
      <c r="F19" s="179">
        <v>44396</v>
      </c>
      <c r="G19" s="164">
        <v>44547</v>
      </c>
      <c r="H19" s="177">
        <f t="shared" si="0"/>
        <v>3810000</v>
      </c>
      <c r="I19" s="183">
        <f t="shared" si="1"/>
        <v>375920000</v>
      </c>
      <c r="J19" s="481"/>
    </row>
    <row r="20" spans="1:33" s="56" customFormat="1" ht="43.5" thickBot="1" x14ac:dyDescent="0.3">
      <c r="A20" s="236" t="s">
        <v>296</v>
      </c>
      <c r="B20" s="175" t="s">
        <v>33</v>
      </c>
      <c r="C20" s="175">
        <v>12</v>
      </c>
      <c r="D20" s="176">
        <v>2</v>
      </c>
      <c r="E20" s="176">
        <v>13</v>
      </c>
      <c r="F20" s="179">
        <v>44473</v>
      </c>
      <c r="G20" s="164">
        <v>44547</v>
      </c>
      <c r="H20" s="177">
        <f t="shared" si="0"/>
        <v>3810000</v>
      </c>
      <c r="I20" s="183">
        <f t="shared" si="1"/>
        <v>111252000</v>
      </c>
      <c r="J20" s="480"/>
    </row>
    <row r="21" spans="1:33" s="234" customFormat="1" ht="21.75" thickBot="1" x14ac:dyDescent="0.4">
      <c r="A21" s="212"/>
      <c r="B21" s="213" t="s">
        <v>3</v>
      </c>
      <c r="C21" s="213">
        <f>SUM(C17:C20)</f>
        <v>137</v>
      </c>
      <c r="D21" s="214"/>
      <c r="E21" s="215"/>
      <c r="F21" s="214"/>
      <c r="G21" s="214"/>
      <c r="H21" s="214"/>
      <c r="I21" s="216">
        <f>SUM(I17:I20)</f>
        <v>4527042000</v>
      </c>
      <c r="J21" s="217">
        <v>210</v>
      </c>
      <c r="K21" s="233"/>
      <c r="L21" s="233"/>
      <c r="M21" s="233"/>
      <c r="N21" s="233"/>
      <c r="O21" s="233"/>
      <c r="P21" s="233"/>
      <c r="Q21" s="233"/>
      <c r="R21" s="233"/>
      <c r="S21" s="233"/>
      <c r="T21" s="233"/>
      <c r="U21" s="233"/>
      <c r="V21" s="233"/>
      <c r="W21" s="233"/>
      <c r="X21" s="233"/>
      <c r="Y21" s="233"/>
      <c r="Z21" s="233"/>
      <c r="AA21" s="233"/>
      <c r="AB21" s="233"/>
      <c r="AC21" s="233"/>
      <c r="AD21" s="233"/>
      <c r="AE21" s="233"/>
      <c r="AF21" s="233"/>
      <c r="AG21" s="233"/>
    </row>
    <row r="22" spans="1:33" s="34" customFormat="1" ht="18" customHeight="1" x14ac:dyDescent="0.25">
      <c r="A22" s="47"/>
      <c r="B22" s="75"/>
      <c r="C22" s="76"/>
      <c r="D22" s="47"/>
      <c r="E22" s="77"/>
      <c r="F22" s="47"/>
      <c r="G22" s="47"/>
      <c r="H22" s="47"/>
      <c r="I22" s="78"/>
      <c r="J22" s="79"/>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34" customFormat="1" ht="18" customHeight="1" x14ac:dyDescent="0.25">
      <c r="A23" s="47"/>
      <c r="B23" s="75"/>
      <c r="C23" s="76"/>
      <c r="D23" s="47"/>
      <c r="E23" s="77"/>
      <c r="F23" s="47"/>
      <c r="G23" s="47"/>
      <c r="H23" s="47"/>
      <c r="I23" s="78">
        <f>RESUMEN!B20</f>
        <v>4527523011</v>
      </c>
      <c r="J23" s="80"/>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34" customFormat="1" ht="18" customHeight="1" x14ac:dyDescent="0.25">
      <c r="A24" s="47"/>
      <c r="B24" s="75"/>
      <c r="C24" s="76"/>
      <c r="D24" s="47"/>
      <c r="E24" s="77"/>
      <c r="F24" s="47"/>
      <c r="G24" s="47"/>
      <c r="H24" s="47"/>
      <c r="I24" s="78"/>
      <c r="J24" s="79"/>
      <c r="K24" s="56"/>
      <c r="L24" s="56"/>
      <c r="M24" s="56"/>
      <c r="N24" s="56"/>
      <c r="O24" s="56"/>
      <c r="P24" s="56"/>
      <c r="Q24" s="56"/>
      <c r="R24" s="56"/>
      <c r="S24" s="56"/>
      <c r="T24" s="56"/>
      <c r="U24" s="56"/>
      <c r="V24" s="56"/>
      <c r="W24" s="56"/>
      <c r="X24" s="56"/>
      <c r="Y24" s="56"/>
      <c r="Z24" s="56"/>
      <c r="AA24" s="56"/>
      <c r="AB24" s="56"/>
      <c r="AC24" s="56"/>
      <c r="AD24" s="56"/>
      <c r="AE24" s="56"/>
      <c r="AF24" s="56"/>
      <c r="AG24" s="56"/>
    </row>
    <row r="25" spans="1:33" s="34" customFormat="1" ht="18" customHeight="1" x14ac:dyDescent="0.25">
      <c r="A25" s="47"/>
      <c r="B25" s="75"/>
      <c r="C25" s="76"/>
      <c r="D25" s="47"/>
      <c r="E25" s="77"/>
      <c r="F25" s="47"/>
      <c r="G25" s="47"/>
      <c r="H25" s="47"/>
      <c r="I25" s="78">
        <f>I23-I21</f>
        <v>481011</v>
      </c>
      <c r="J25" s="79"/>
      <c r="K25" s="56"/>
      <c r="L25" s="56"/>
      <c r="M25" s="56"/>
      <c r="N25" s="56"/>
      <c r="O25" s="56"/>
      <c r="P25" s="56"/>
      <c r="Q25" s="56"/>
      <c r="R25" s="56"/>
      <c r="S25" s="56"/>
      <c r="T25" s="56"/>
      <c r="U25" s="56"/>
      <c r="V25" s="56"/>
      <c r="W25" s="56"/>
      <c r="X25" s="56"/>
      <c r="Y25" s="56"/>
      <c r="Z25" s="56"/>
      <c r="AA25" s="56"/>
      <c r="AB25" s="56"/>
      <c r="AC25" s="56"/>
      <c r="AD25" s="56"/>
      <c r="AE25" s="56"/>
      <c r="AF25" s="56"/>
      <c r="AG25" s="56"/>
    </row>
    <row r="26" spans="1:33" ht="15" customHeight="1" x14ac:dyDescent="0.25">
      <c r="A26" s="487"/>
      <c r="B26" s="487"/>
      <c r="C26" s="46"/>
      <c r="E26" s="488"/>
      <c r="F26" s="488"/>
      <c r="G26" s="488"/>
      <c r="H26" s="45"/>
      <c r="J26" s="487"/>
    </row>
    <row r="27" spans="1:33" ht="15" customHeight="1" x14ac:dyDescent="0.25">
      <c r="A27" s="487"/>
      <c r="B27" s="487"/>
      <c r="C27" s="46"/>
      <c r="E27" s="488"/>
      <c r="F27" s="488"/>
      <c r="G27" s="488"/>
      <c r="H27" s="45"/>
      <c r="J27" s="487"/>
    </row>
    <row r="28" spans="1:33" ht="15" customHeight="1" x14ac:dyDescent="0.25">
      <c r="A28" s="487"/>
      <c r="B28" s="487"/>
      <c r="C28" s="46"/>
      <c r="E28" s="488"/>
      <c r="F28" s="488"/>
      <c r="G28" s="488"/>
      <c r="H28" s="45"/>
      <c r="J28" s="487"/>
    </row>
    <row r="29" spans="1:33" ht="42.75" customHeight="1" x14ac:dyDescent="0.25">
      <c r="C29" s="487"/>
    </row>
    <row r="30" spans="1:33" ht="42.75" customHeight="1" x14ac:dyDescent="0.25">
      <c r="C30" s="487"/>
    </row>
  </sheetData>
  <mergeCells count="19">
    <mergeCell ref="I14:I15"/>
    <mergeCell ref="J14:J15"/>
    <mergeCell ref="F16:G16"/>
    <mergeCell ref="H11:J11"/>
    <mergeCell ref="I12:J12"/>
    <mergeCell ref="I13:J13"/>
    <mergeCell ref="F14:G14"/>
    <mergeCell ref="H14:H15"/>
    <mergeCell ref="A14:A15"/>
    <mergeCell ref="B14:B15"/>
    <mergeCell ref="C14:C15"/>
    <mergeCell ref="D14:D15"/>
    <mergeCell ref="E14:E15"/>
    <mergeCell ref="A9:H9"/>
    <mergeCell ref="A3:J3"/>
    <mergeCell ref="A4:J4"/>
    <mergeCell ref="A6:H6"/>
    <mergeCell ref="A7:H7"/>
    <mergeCell ref="A8:H8"/>
  </mergeCells>
  <printOptions horizontalCentered="1"/>
  <pageMargins left="0.59055118110236227" right="0.39370078740157483" top="0.78740157480314965" bottom="0.59055118110236227" header="0.31496062992125984" footer="0.31496062992125984"/>
  <pageSetup scale="34"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B43E-3FF3-4816-8DC9-DA35A6C23914}">
  <dimension ref="A1:M73"/>
  <sheetViews>
    <sheetView zoomScale="80" zoomScaleNormal="80" workbookViewId="0">
      <selection activeCell="I77" sqref="I77"/>
    </sheetView>
  </sheetViews>
  <sheetFormatPr baseColWidth="10" defaultColWidth="11.42578125" defaultRowHeight="15" x14ac:dyDescent="0.25"/>
  <cols>
    <col min="1" max="1" width="8.5703125" customWidth="1"/>
    <col min="3" max="3" width="30.7109375" customWidth="1"/>
    <col min="4" max="4" width="20.7109375" customWidth="1"/>
    <col min="6" max="6" width="6" bestFit="1" customWidth="1"/>
    <col min="7" max="7" width="25.7109375" customWidth="1"/>
    <col min="9" max="10" width="25.7109375" customWidth="1"/>
  </cols>
  <sheetData>
    <row r="1" spans="1:13" ht="60" x14ac:dyDescent="0.25">
      <c r="A1" s="238" t="s">
        <v>297</v>
      </c>
      <c r="B1" s="238" t="s">
        <v>298</v>
      </c>
      <c r="C1" s="238" t="s">
        <v>299</v>
      </c>
      <c r="D1" s="238" t="s">
        <v>300</v>
      </c>
      <c r="E1" s="238" t="s">
        <v>301</v>
      </c>
      <c r="F1" s="238" t="s">
        <v>302</v>
      </c>
      <c r="G1" s="238" t="s">
        <v>303</v>
      </c>
      <c r="H1" s="238" t="s">
        <v>304</v>
      </c>
      <c r="I1" s="238" t="s">
        <v>305</v>
      </c>
      <c r="J1" s="238" t="s">
        <v>306</v>
      </c>
      <c r="K1" s="238" t="s">
        <v>307</v>
      </c>
      <c r="L1" s="238" t="s">
        <v>308</v>
      </c>
      <c r="M1" s="238" t="s">
        <v>4</v>
      </c>
    </row>
    <row r="2" spans="1:13" x14ac:dyDescent="0.25">
      <c r="A2" s="241">
        <v>6255</v>
      </c>
      <c r="B2" t="s">
        <v>309</v>
      </c>
      <c r="C2" t="s">
        <v>310</v>
      </c>
      <c r="D2" t="s">
        <v>311</v>
      </c>
      <c r="E2" t="s">
        <v>312</v>
      </c>
      <c r="F2" t="s">
        <v>313</v>
      </c>
      <c r="G2" t="s">
        <v>314</v>
      </c>
      <c r="I2" s="237" t="s">
        <v>315</v>
      </c>
      <c r="J2" s="237" t="s">
        <v>316</v>
      </c>
      <c r="K2" t="s">
        <v>317</v>
      </c>
      <c r="L2" t="s">
        <v>318</v>
      </c>
      <c r="M2" t="s">
        <v>0</v>
      </c>
    </row>
    <row r="3" spans="1:13" x14ac:dyDescent="0.25">
      <c r="A3" s="241">
        <v>25556</v>
      </c>
      <c r="B3" t="s">
        <v>319</v>
      </c>
      <c r="C3" t="s">
        <v>320</v>
      </c>
      <c r="D3" t="s">
        <v>321</v>
      </c>
      <c r="E3" t="s">
        <v>312</v>
      </c>
      <c r="F3" t="s">
        <v>322</v>
      </c>
      <c r="G3" t="s">
        <v>323</v>
      </c>
      <c r="I3" s="237" t="s">
        <v>316</v>
      </c>
      <c r="J3" s="237" t="s">
        <v>324</v>
      </c>
      <c r="K3" t="s">
        <v>317</v>
      </c>
      <c r="L3" t="s">
        <v>318</v>
      </c>
      <c r="M3" t="s">
        <v>1</v>
      </c>
    </row>
    <row r="4" spans="1:13" x14ac:dyDescent="0.25">
      <c r="A4" s="241">
        <v>4155</v>
      </c>
      <c r="B4" t="s">
        <v>325</v>
      </c>
      <c r="C4" t="s">
        <v>326</v>
      </c>
      <c r="D4" t="s">
        <v>327</v>
      </c>
      <c r="E4" t="s">
        <v>312</v>
      </c>
      <c r="F4" t="s">
        <v>313</v>
      </c>
      <c r="G4" t="s">
        <v>328</v>
      </c>
      <c r="I4" t="s">
        <v>316</v>
      </c>
      <c r="J4" t="s">
        <v>324</v>
      </c>
      <c r="K4" t="s">
        <v>317</v>
      </c>
      <c r="L4" t="s">
        <v>318</v>
      </c>
      <c r="M4" t="s">
        <v>1</v>
      </c>
    </row>
    <row r="5" spans="1:13" x14ac:dyDescent="0.25">
      <c r="A5" s="241">
        <v>16751</v>
      </c>
      <c r="B5" t="s">
        <v>329</v>
      </c>
      <c r="C5" t="s">
        <v>330</v>
      </c>
      <c r="D5" t="s">
        <v>331</v>
      </c>
      <c r="E5" t="s">
        <v>312</v>
      </c>
      <c r="F5" t="s">
        <v>313</v>
      </c>
      <c r="G5" t="s">
        <v>328</v>
      </c>
      <c r="I5" t="s">
        <v>315</v>
      </c>
      <c r="J5" t="s">
        <v>316</v>
      </c>
      <c r="K5" t="s">
        <v>317</v>
      </c>
      <c r="L5" t="s">
        <v>318</v>
      </c>
      <c r="M5" t="s">
        <v>1</v>
      </c>
    </row>
    <row r="6" spans="1:13" x14ac:dyDescent="0.25">
      <c r="A6" s="241">
        <v>42328</v>
      </c>
      <c r="B6" t="s">
        <v>332</v>
      </c>
      <c r="C6" t="s">
        <v>333</v>
      </c>
      <c r="D6" t="s">
        <v>334</v>
      </c>
      <c r="E6" t="s">
        <v>312</v>
      </c>
      <c r="F6" t="s">
        <v>322</v>
      </c>
      <c r="G6" t="s">
        <v>328</v>
      </c>
      <c r="I6" t="s">
        <v>316</v>
      </c>
      <c r="J6" t="s">
        <v>335</v>
      </c>
      <c r="K6" t="s">
        <v>336</v>
      </c>
      <c r="L6" t="s">
        <v>337</v>
      </c>
      <c r="M6" t="s">
        <v>1</v>
      </c>
    </row>
    <row r="7" spans="1:13" x14ac:dyDescent="0.25">
      <c r="A7" s="241">
        <v>12554</v>
      </c>
      <c r="B7" t="s">
        <v>338</v>
      </c>
      <c r="C7" t="s">
        <v>339</v>
      </c>
      <c r="D7" t="s">
        <v>340</v>
      </c>
      <c r="E7" t="s">
        <v>312</v>
      </c>
      <c r="F7" t="s">
        <v>313</v>
      </c>
      <c r="G7" t="s">
        <v>328</v>
      </c>
      <c r="I7" t="s">
        <v>316</v>
      </c>
      <c r="J7" t="s">
        <v>341</v>
      </c>
      <c r="K7" t="s">
        <v>317</v>
      </c>
      <c r="L7" t="s">
        <v>318</v>
      </c>
      <c r="M7" t="s">
        <v>1</v>
      </c>
    </row>
    <row r="8" spans="1:13" x14ac:dyDescent="0.25">
      <c r="A8" s="241">
        <v>33343</v>
      </c>
      <c r="B8" t="s">
        <v>342</v>
      </c>
      <c r="C8" t="s">
        <v>343</v>
      </c>
      <c r="D8" t="s">
        <v>344</v>
      </c>
      <c r="E8" t="s">
        <v>312</v>
      </c>
      <c r="F8" t="s">
        <v>322</v>
      </c>
      <c r="G8" t="s">
        <v>345</v>
      </c>
      <c r="I8" t="s">
        <v>315</v>
      </c>
      <c r="J8" t="s">
        <v>316</v>
      </c>
      <c r="K8" t="s">
        <v>317</v>
      </c>
      <c r="L8" t="s">
        <v>318</v>
      </c>
      <c r="M8" t="s">
        <v>0</v>
      </c>
    </row>
    <row r="9" spans="1:13" x14ac:dyDescent="0.25">
      <c r="A9" s="241">
        <v>11373</v>
      </c>
      <c r="B9" t="s">
        <v>346</v>
      </c>
      <c r="C9" t="s">
        <v>347</v>
      </c>
      <c r="D9" t="s">
        <v>348</v>
      </c>
      <c r="E9" t="s">
        <v>312</v>
      </c>
      <c r="F9" t="s">
        <v>313</v>
      </c>
      <c r="G9" t="s">
        <v>345</v>
      </c>
      <c r="I9" t="s">
        <v>316</v>
      </c>
      <c r="J9" t="s">
        <v>341</v>
      </c>
      <c r="K9" t="s">
        <v>317</v>
      </c>
      <c r="L9" t="s">
        <v>318</v>
      </c>
      <c r="M9" t="s">
        <v>0</v>
      </c>
    </row>
    <row r="10" spans="1:13" x14ac:dyDescent="0.25">
      <c r="A10" s="241">
        <v>15890</v>
      </c>
      <c r="B10" t="s">
        <v>349</v>
      </c>
      <c r="C10" t="s">
        <v>350</v>
      </c>
      <c r="D10" t="s">
        <v>351</v>
      </c>
      <c r="E10" t="s">
        <v>312</v>
      </c>
      <c r="F10" t="s">
        <v>313</v>
      </c>
      <c r="G10" t="s">
        <v>345</v>
      </c>
      <c r="I10" t="s">
        <v>316</v>
      </c>
      <c r="J10" t="s">
        <v>341</v>
      </c>
      <c r="K10" t="s">
        <v>317</v>
      </c>
      <c r="L10" t="s">
        <v>318</v>
      </c>
      <c r="M10" t="s">
        <v>0</v>
      </c>
    </row>
    <row r="11" spans="1:13" x14ac:dyDescent="0.25">
      <c r="A11" s="241">
        <v>24430</v>
      </c>
      <c r="B11" t="s">
        <v>352</v>
      </c>
      <c r="C11" t="s">
        <v>353</v>
      </c>
      <c r="D11" t="s">
        <v>354</v>
      </c>
      <c r="E11" t="s">
        <v>312</v>
      </c>
      <c r="F11" t="s">
        <v>322</v>
      </c>
      <c r="G11" t="s">
        <v>345</v>
      </c>
      <c r="I11" t="s">
        <v>316</v>
      </c>
      <c r="J11" t="s">
        <v>324</v>
      </c>
      <c r="K11" t="s">
        <v>355</v>
      </c>
      <c r="L11" t="s">
        <v>318</v>
      </c>
      <c r="M11" t="s">
        <v>0</v>
      </c>
    </row>
    <row r="12" spans="1:13" x14ac:dyDescent="0.25">
      <c r="A12" s="241">
        <v>6877</v>
      </c>
      <c r="B12" t="s">
        <v>356</v>
      </c>
      <c r="C12" t="s">
        <v>357</v>
      </c>
      <c r="D12" t="s">
        <v>358</v>
      </c>
      <c r="E12" t="s">
        <v>312</v>
      </c>
      <c r="F12" t="s">
        <v>313</v>
      </c>
      <c r="G12" t="s">
        <v>359</v>
      </c>
      <c r="I12" t="s">
        <v>316</v>
      </c>
      <c r="J12" t="s">
        <v>324</v>
      </c>
      <c r="K12" t="s">
        <v>317</v>
      </c>
      <c r="L12" t="s">
        <v>318</v>
      </c>
      <c r="M12" t="s">
        <v>0</v>
      </c>
    </row>
    <row r="13" spans="1:13" x14ac:dyDescent="0.25">
      <c r="A13" s="241">
        <v>12422</v>
      </c>
      <c r="B13" t="s">
        <v>360</v>
      </c>
      <c r="C13" t="s">
        <v>361</v>
      </c>
      <c r="D13" t="s">
        <v>362</v>
      </c>
      <c r="E13" t="s">
        <v>363</v>
      </c>
      <c r="F13" t="s">
        <v>313</v>
      </c>
      <c r="G13" t="s">
        <v>359</v>
      </c>
      <c r="I13" t="s">
        <v>316</v>
      </c>
      <c r="J13" t="s">
        <v>363</v>
      </c>
      <c r="K13" t="s">
        <v>364</v>
      </c>
      <c r="L13" t="s">
        <v>365</v>
      </c>
      <c r="M13" t="s">
        <v>0</v>
      </c>
    </row>
    <row r="14" spans="1:13" x14ac:dyDescent="0.25">
      <c r="A14" s="241">
        <v>2035</v>
      </c>
      <c r="B14" t="s">
        <v>366</v>
      </c>
      <c r="C14" t="s">
        <v>367</v>
      </c>
      <c r="D14" t="s">
        <v>368</v>
      </c>
      <c r="E14" t="s">
        <v>312</v>
      </c>
      <c r="F14" t="s">
        <v>313</v>
      </c>
      <c r="G14" t="s">
        <v>359</v>
      </c>
      <c r="I14" t="s">
        <v>316</v>
      </c>
      <c r="J14" t="s">
        <v>369</v>
      </c>
      <c r="K14" t="s">
        <v>317</v>
      </c>
      <c r="L14" t="s">
        <v>318</v>
      </c>
      <c r="M14" t="s">
        <v>0</v>
      </c>
    </row>
    <row r="15" spans="1:13" x14ac:dyDescent="0.25">
      <c r="A15" s="241">
        <v>1331</v>
      </c>
      <c r="B15" t="s">
        <v>370</v>
      </c>
      <c r="C15" t="s">
        <v>371</v>
      </c>
      <c r="D15" t="s">
        <v>372</v>
      </c>
      <c r="E15" t="s">
        <v>312</v>
      </c>
      <c r="F15" t="s">
        <v>313</v>
      </c>
      <c r="G15" t="s">
        <v>359</v>
      </c>
      <c r="I15" t="s">
        <v>316</v>
      </c>
      <c r="J15" t="s">
        <v>373</v>
      </c>
      <c r="K15" t="s">
        <v>317</v>
      </c>
      <c r="L15" t="s">
        <v>318</v>
      </c>
      <c r="M15" t="s">
        <v>0</v>
      </c>
    </row>
    <row r="16" spans="1:13" x14ac:dyDescent="0.25">
      <c r="A16" s="241">
        <v>17481</v>
      </c>
      <c r="B16" t="s">
        <v>374</v>
      </c>
      <c r="C16" t="s">
        <v>375</v>
      </c>
      <c r="D16" t="s">
        <v>376</v>
      </c>
      <c r="E16" t="s">
        <v>312</v>
      </c>
      <c r="F16" t="s">
        <v>313</v>
      </c>
      <c r="G16" t="s">
        <v>359</v>
      </c>
      <c r="I16" t="s">
        <v>315</v>
      </c>
      <c r="J16" t="s">
        <v>316</v>
      </c>
      <c r="K16" t="s">
        <v>317</v>
      </c>
      <c r="L16" t="s">
        <v>318</v>
      </c>
      <c r="M16" t="s">
        <v>0</v>
      </c>
    </row>
    <row r="17" spans="1:13" x14ac:dyDescent="0.25">
      <c r="A17" s="241">
        <v>20688</v>
      </c>
      <c r="B17" t="s">
        <v>377</v>
      </c>
      <c r="C17" t="s">
        <v>378</v>
      </c>
      <c r="D17" t="s">
        <v>379</v>
      </c>
      <c r="E17" t="s">
        <v>312</v>
      </c>
      <c r="F17" t="s">
        <v>313</v>
      </c>
      <c r="G17" t="s">
        <v>359</v>
      </c>
      <c r="I17" t="s">
        <v>316</v>
      </c>
      <c r="J17" t="s">
        <v>324</v>
      </c>
      <c r="K17" t="s">
        <v>317</v>
      </c>
      <c r="L17" t="s">
        <v>318</v>
      </c>
      <c r="M17" t="s">
        <v>0</v>
      </c>
    </row>
    <row r="18" spans="1:13" x14ac:dyDescent="0.25">
      <c r="A18" s="241">
        <v>7227</v>
      </c>
      <c r="B18" t="s">
        <v>380</v>
      </c>
      <c r="C18" t="s">
        <v>381</v>
      </c>
      <c r="D18" t="s">
        <v>382</v>
      </c>
      <c r="E18" t="s">
        <v>312</v>
      </c>
      <c r="F18" t="s">
        <v>313</v>
      </c>
      <c r="G18" t="s">
        <v>359</v>
      </c>
      <c r="I18" t="s">
        <v>315</v>
      </c>
      <c r="J18" t="s">
        <v>316</v>
      </c>
      <c r="K18" t="s">
        <v>317</v>
      </c>
      <c r="L18" t="s">
        <v>318</v>
      </c>
      <c r="M18" t="s">
        <v>0</v>
      </c>
    </row>
    <row r="19" spans="1:13" x14ac:dyDescent="0.25">
      <c r="A19" s="241">
        <v>7804</v>
      </c>
      <c r="B19" t="s">
        <v>383</v>
      </c>
      <c r="C19" t="s">
        <v>384</v>
      </c>
      <c r="D19" t="s">
        <v>385</v>
      </c>
      <c r="E19" t="s">
        <v>312</v>
      </c>
      <c r="F19" t="s">
        <v>313</v>
      </c>
      <c r="G19" t="s">
        <v>359</v>
      </c>
      <c r="I19" t="s">
        <v>315</v>
      </c>
      <c r="J19" t="s">
        <v>316</v>
      </c>
      <c r="K19" t="s">
        <v>317</v>
      </c>
      <c r="L19" t="s">
        <v>318</v>
      </c>
      <c r="M19" t="s">
        <v>0</v>
      </c>
    </row>
    <row r="20" spans="1:13" x14ac:dyDescent="0.25">
      <c r="A20" s="242" t="s">
        <v>386</v>
      </c>
      <c r="M20" t="s">
        <v>387</v>
      </c>
    </row>
    <row r="21" spans="1:13" x14ac:dyDescent="0.25">
      <c r="A21" s="241">
        <v>4409</v>
      </c>
      <c r="B21" t="s">
        <v>388</v>
      </c>
      <c r="C21" t="s">
        <v>389</v>
      </c>
      <c r="D21" t="s">
        <v>390</v>
      </c>
      <c r="E21" t="s">
        <v>312</v>
      </c>
      <c r="F21" t="s">
        <v>313</v>
      </c>
      <c r="G21" t="s">
        <v>391</v>
      </c>
      <c r="I21" t="s">
        <v>315</v>
      </c>
      <c r="J21" t="s">
        <v>316</v>
      </c>
      <c r="K21" t="s">
        <v>317</v>
      </c>
      <c r="L21" t="s">
        <v>318</v>
      </c>
      <c r="M21" t="s">
        <v>387</v>
      </c>
    </row>
    <row r="22" spans="1:13" x14ac:dyDescent="0.25">
      <c r="A22" s="241">
        <v>17109</v>
      </c>
      <c r="B22" t="s">
        <v>392</v>
      </c>
      <c r="C22" t="s">
        <v>393</v>
      </c>
      <c r="D22" t="s">
        <v>394</v>
      </c>
      <c r="E22" t="s">
        <v>312</v>
      </c>
      <c r="F22" t="s">
        <v>313</v>
      </c>
      <c r="G22" t="s">
        <v>391</v>
      </c>
      <c r="I22" t="s">
        <v>316</v>
      </c>
      <c r="J22" t="s">
        <v>395</v>
      </c>
      <c r="K22" t="s">
        <v>396</v>
      </c>
      <c r="L22" t="s">
        <v>318</v>
      </c>
      <c r="M22" t="s">
        <v>387</v>
      </c>
    </row>
    <row r="23" spans="1:13" x14ac:dyDescent="0.25">
      <c r="A23" s="241">
        <v>14117</v>
      </c>
      <c r="B23" t="s">
        <v>397</v>
      </c>
      <c r="C23" t="s">
        <v>398</v>
      </c>
      <c r="D23" t="s">
        <v>399</v>
      </c>
      <c r="E23" t="s">
        <v>312</v>
      </c>
      <c r="F23" t="s">
        <v>313</v>
      </c>
      <c r="G23" t="s">
        <v>391</v>
      </c>
      <c r="I23" t="s">
        <v>400</v>
      </c>
      <c r="J23" t="s">
        <v>316</v>
      </c>
      <c r="K23" t="s">
        <v>317</v>
      </c>
      <c r="L23" t="s">
        <v>318</v>
      </c>
      <c r="M23" t="s">
        <v>0</v>
      </c>
    </row>
    <row r="24" spans="1:13" x14ac:dyDescent="0.25">
      <c r="A24" s="241">
        <v>18206</v>
      </c>
      <c r="B24" t="s">
        <v>401</v>
      </c>
      <c r="C24" t="s">
        <v>402</v>
      </c>
      <c r="D24" t="s">
        <v>403</v>
      </c>
      <c r="E24" t="s">
        <v>312</v>
      </c>
      <c r="F24" t="s">
        <v>313</v>
      </c>
      <c r="G24" t="s">
        <v>404</v>
      </c>
      <c r="I24" t="s">
        <v>400</v>
      </c>
      <c r="J24" t="s">
        <v>316</v>
      </c>
      <c r="K24" t="s">
        <v>396</v>
      </c>
      <c r="L24" t="s">
        <v>318</v>
      </c>
      <c r="M24" t="s">
        <v>0</v>
      </c>
    </row>
    <row r="25" spans="1:13" x14ac:dyDescent="0.25">
      <c r="A25" s="241">
        <v>8862</v>
      </c>
      <c r="B25" t="s">
        <v>405</v>
      </c>
      <c r="C25" t="s">
        <v>406</v>
      </c>
      <c r="D25" t="s">
        <v>407</v>
      </c>
      <c r="E25" t="s">
        <v>312</v>
      </c>
      <c r="F25" t="s">
        <v>313</v>
      </c>
      <c r="G25" t="s">
        <v>404</v>
      </c>
      <c r="I25" t="s">
        <v>316</v>
      </c>
      <c r="J25" t="s">
        <v>369</v>
      </c>
      <c r="K25" t="s">
        <v>317</v>
      </c>
      <c r="L25" t="s">
        <v>318</v>
      </c>
      <c r="M25" t="s">
        <v>387</v>
      </c>
    </row>
    <row r="26" spans="1:13" x14ac:dyDescent="0.25">
      <c r="A26" s="242" t="s">
        <v>408</v>
      </c>
      <c r="M26" t="s">
        <v>0</v>
      </c>
    </row>
    <row r="27" spans="1:13" x14ac:dyDescent="0.25">
      <c r="A27" s="241">
        <v>8489</v>
      </c>
      <c r="B27" t="s">
        <v>409</v>
      </c>
      <c r="C27" t="s">
        <v>410</v>
      </c>
      <c r="D27" t="s">
        <v>411</v>
      </c>
      <c r="E27" t="s">
        <v>312</v>
      </c>
      <c r="F27" t="s">
        <v>313</v>
      </c>
      <c r="G27" t="s">
        <v>412</v>
      </c>
      <c r="I27" t="s">
        <v>315</v>
      </c>
      <c r="J27" t="s">
        <v>316</v>
      </c>
      <c r="K27" t="s">
        <v>317</v>
      </c>
      <c r="L27" t="s">
        <v>318</v>
      </c>
      <c r="M27" t="s">
        <v>0</v>
      </c>
    </row>
    <row r="28" spans="1:13" x14ac:dyDescent="0.25">
      <c r="A28" s="241">
        <v>13983</v>
      </c>
      <c r="B28" t="s">
        <v>413</v>
      </c>
      <c r="C28" t="s">
        <v>414</v>
      </c>
      <c r="D28" t="s">
        <v>415</v>
      </c>
      <c r="E28" t="s">
        <v>312</v>
      </c>
      <c r="F28" t="s">
        <v>313</v>
      </c>
      <c r="G28" t="s">
        <v>416</v>
      </c>
      <c r="I28" t="s">
        <v>316</v>
      </c>
      <c r="J28" t="s">
        <v>341</v>
      </c>
      <c r="K28" t="s">
        <v>317</v>
      </c>
      <c r="L28" t="s">
        <v>318</v>
      </c>
      <c r="M28" t="s">
        <v>1</v>
      </c>
    </row>
    <row r="29" spans="1:13" x14ac:dyDescent="0.25">
      <c r="A29" s="241">
        <v>5481</v>
      </c>
      <c r="B29" t="s">
        <v>417</v>
      </c>
      <c r="C29" t="s">
        <v>418</v>
      </c>
      <c r="D29" t="s">
        <v>419</v>
      </c>
      <c r="E29" t="s">
        <v>312</v>
      </c>
      <c r="F29" t="s">
        <v>313</v>
      </c>
      <c r="G29" t="s">
        <v>420</v>
      </c>
      <c r="I29" t="s">
        <v>316</v>
      </c>
      <c r="J29" t="s">
        <v>421</v>
      </c>
      <c r="K29" t="s">
        <v>336</v>
      </c>
      <c r="L29" t="s">
        <v>337</v>
      </c>
      <c r="M29" t="s">
        <v>0</v>
      </c>
    </row>
    <row r="30" spans="1:13" x14ac:dyDescent="0.25">
      <c r="A30" s="241">
        <v>7915</v>
      </c>
      <c r="B30" t="s">
        <v>422</v>
      </c>
      <c r="C30" t="s">
        <v>423</v>
      </c>
      <c r="D30" t="s">
        <v>424</v>
      </c>
      <c r="E30" t="s">
        <v>312</v>
      </c>
      <c r="F30" t="s">
        <v>313</v>
      </c>
      <c r="G30" t="s">
        <v>425</v>
      </c>
      <c r="I30" t="s">
        <v>316</v>
      </c>
      <c r="J30" t="s">
        <v>324</v>
      </c>
      <c r="K30" t="s">
        <v>317</v>
      </c>
      <c r="L30" t="s">
        <v>318</v>
      </c>
      <c r="M30" t="s">
        <v>387</v>
      </c>
    </row>
    <row r="31" spans="1:13" x14ac:dyDescent="0.25">
      <c r="A31" s="241">
        <v>18061</v>
      </c>
      <c r="B31" t="s">
        <v>426</v>
      </c>
      <c r="C31" t="s">
        <v>427</v>
      </c>
      <c r="D31" t="s">
        <v>428</v>
      </c>
      <c r="E31" t="s">
        <v>312</v>
      </c>
      <c r="F31" t="s">
        <v>313</v>
      </c>
      <c r="G31" t="s">
        <v>425</v>
      </c>
      <c r="I31" t="s">
        <v>316</v>
      </c>
      <c r="J31" t="s">
        <v>324</v>
      </c>
      <c r="K31" t="s">
        <v>317</v>
      </c>
      <c r="L31" t="s">
        <v>318</v>
      </c>
      <c r="M31" t="s">
        <v>0</v>
      </c>
    </row>
    <row r="32" spans="1:13" x14ac:dyDescent="0.25">
      <c r="A32" s="241">
        <v>43746</v>
      </c>
      <c r="B32" t="s">
        <v>429</v>
      </c>
      <c r="C32" t="s">
        <v>430</v>
      </c>
      <c r="D32" t="s">
        <v>431</v>
      </c>
      <c r="E32" t="s">
        <v>312</v>
      </c>
      <c r="F32" t="s">
        <v>322</v>
      </c>
      <c r="G32" t="s">
        <v>432</v>
      </c>
      <c r="I32" t="s">
        <v>316</v>
      </c>
      <c r="J32" t="s">
        <v>324</v>
      </c>
      <c r="K32" t="s">
        <v>317</v>
      </c>
      <c r="L32" t="s">
        <v>318</v>
      </c>
      <c r="M32" t="s">
        <v>433</v>
      </c>
    </row>
    <row r="33" spans="1:13" x14ac:dyDescent="0.25">
      <c r="A33" s="241">
        <v>3986</v>
      </c>
      <c r="B33" t="s">
        <v>434</v>
      </c>
      <c r="C33" t="s">
        <v>435</v>
      </c>
      <c r="D33" t="s">
        <v>436</v>
      </c>
      <c r="E33" t="s">
        <v>312</v>
      </c>
      <c r="F33" t="s">
        <v>313</v>
      </c>
      <c r="G33" t="s">
        <v>437</v>
      </c>
      <c r="I33" t="s">
        <v>316</v>
      </c>
      <c r="J33" t="s">
        <v>324</v>
      </c>
      <c r="K33" t="s">
        <v>317</v>
      </c>
      <c r="L33" t="s">
        <v>318</v>
      </c>
      <c r="M33" t="s">
        <v>0</v>
      </c>
    </row>
    <row r="34" spans="1:13" x14ac:dyDescent="0.25">
      <c r="A34" s="241">
        <v>17596</v>
      </c>
      <c r="B34" t="s">
        <v>438</v>
      </c>
      <c r="C34" t="s">
        <v>439</v>
      </c>
      <c r="D34" t="s">
        <v>440</v>
      </c>
      <c r="E34" t="s">
        <v>312</v>
      </c>
      <c r="F34" t="s">
        <v>313</v>
      </c>
      <c r="G34" t="s">
        <v>441</v>
      </c>
      <c r="I34" t="s">
        <v>316</v>
      </c>
      <c r="J34" t="s">
        <v>324</v>
      </c>
      <c r="K34" t="s">
        <v>317</v>
      </c>
      <c r="L34" t="s">
        <v>318</v>
      </c>
      <c r="M34" t="s">
        <v>2</v>
      </c>
    </row>
    <row r="35" spans="1:13" x14ac:dyDescent="0.25">
      <c r="A35" s="241">
        <v>18142</v>
      </c>
      <c r="B35" t="s">
        <v>442</v>
      </c>
      <c r="C35" t="s">
        <v>443</v>
      </c>
      <c r="D35" t="s">
        <v>444</v>
      </c>
      <c r="E35" t="s">
        <v>312</v>
      </c>
      <c r="F35" t="s">
        <v>313</v>
      </c>
      <c r="G35" t="s">
        <v>441</v>
      </c>
      <c r="I35" t="s">
        <v>316</v>
      </c>
      <c r="J35" t="s">
        <v>324</v>
      </c>
      <c r="K35" t="s">
        <v>317</v>
      </c>
      <c r="L35" t="s">
        <v>318</v>
      </c>
      <c r="M35" t="s">
        <v>2</v>
      </c>
    </row>
    <row r="36" spans="1:13" x14ac:dyDescent="0.25">
      <c r="A36" s="241">
        <v>11989</v>
      </c>
      <c r="B36" t="s">
        <v>445</v>
      </c>
      <c r="C36" t="s">
        <v>446</v>
      </c>
      <c r="D36" t="s">
        <v>447</v>
      </c>
      <c r="E36" t="s">
        <v>312</v>
      </c>
      <c r="F36" t="s">
        <v>313</v>
      </c>
      <c r="G36" t="s">
        <v>448</v>
      </c>
      <c r="I36" t="s">
        <v>316</v>
      </c>
      <c r="J36" t="s">
        <v>324</v>
      </c>
      <c r="K36" t="s">
        <v>317</v>
      </c>
      <c r="L36" t="s">
        <v>318</v>
      </c>
      <c r="M36" t="s">
        <v>2</v>
      </c>
    </row>
    <row r="37" spans="1:13" x14ac:dyDescent="0.25">
      <c r="A37" s="241">
        <v>7905</v>
      </c>
      <c r="B37" t="s">
        <v>449</v>
      </c>
      <c r="C37" t="s">
        <v>450</v>
      </c>
      <c r="D37" t="s">
        <v>451</v>
      </c>
      <c r="E37" t="s">
        <v>312</v>
      </c>
      <c r="F37" t="s">
        <v>313</v>
      </c>
      <c r="G37" t="s">
        <v>448</v>
      </c>
      <c r="I37" t="s">
        <v>315</v>
      </c>
      <c r="J37" t="s">
        <v>316</v>
      </c>
      <c r="K37" t="s">
        <v>317</v>
      </c>
      <c r="L37" t="s">
        <v>318</v>
      </c>
      <c r="M37" t="s">
        <v>2</v>
      </c>
    </row>
    <row r="38" spans="1:13" x14ac:dyDescent="0.25">
      <c r="A38" s="241">
        <v>15100</v>
      </c>
      <c r="B38" t="s">
        <v>452</v>
      </c>
      <c r="C38" t="s">
        <v>453</v>
      </c>
      <c r="D38" t="s">
        <v>454</v>
      </c>
      <c r="E38" t="s">
        <v>312</v>
      </c>
      <c r="F38" t="s">
        <v>313</v>
      </c>
      <c r="G38" t="s">
        <v>448</v>
      </c>
      <c r="I38" t="s">
        <v>316</v>
      </c>
      <c r="J38" t="s">
        <v>324</v>
      </c>
      <c r="K38" t="s">
        <v>317</v>
      </c>
      <c r="L38" t="s">
        <v>318</v>
      </c>
      <c r="M38" t="s">
        <v>2</v>
      </c>
    </row>
    <row r="39" spans="1:13" x14ac:dyDescent="0.25">
      <c r="A39" s="241">
        <v>8760</v>
      </c>
      <c r="B39" t="s">
        <v>455</v>
      </c>
      <c r="C39" s="239" t="s">
        <v>456</v>
      </c>
      <c r="D39" t="s">
        <v>457</v>
      </c>
      <c r="E39" t="s">
        <v>312</v>
      </c>
      <c r="F39" t="s">
        <v>313</v>
      </c>
      <c r="G39" t="s">
        <v>448</v>
      </c>
      <c r="I39" t="s">
        <v>458</v>
      </c>
      <c r="J39" t="s">
        <v>316</v>
      </c>
      <c r="K39" t="s">
        <v>317</v>
      </c>
      <c r="L39" t="s">
        <v>318</v>
      </c>
      <c r="M39" t="s">
        <v>2</v>
      </c>
    </row>
    <row r="40" spans="1:13" x14ac:dyDescent="0.25">
      <c r="A40" s="241">
        <v>9456</v>
      </c>
      <c r="B40" t="s">
        <v>459</v>
      </c>
      <c r="C40" t="s">
        <v>460</v>
      </c>
      <c r="D40" t="s">
        <v>461</v>
      </c>
      <c r="E40" t="s">
        <v>312</v>
      </c>
      <c r="F40" t="s">
        <v>313</v>
      </c>
      <c r="G40" t="s">
        <v>448</v>
      </c>
      <c r="I40" t="s">
        <v>316</v>
      </c>
      <c r="J40" t="s">
        <v>324</v>
      </c>
      <c r="K40" t="s">
        <v>317</v>
      </c>
      <c r="L40" t="s">
        <v>318</v>
      </c>
      <c r="M40" t="s">
        <v>2</v>
      </c>
    </row>
    <row r="41" spans="1:13" x14ac:dyDescent="0.25">
      <c r="A41" s="241">
        <v>20117</v>
      </c>
      <c r="B41" t="s">
        <v>462</v>
      </c>
      <c r="C41" t="s">
        <v>463</v>
      </c>
      <c r="D41" t="s">
        <v>464</v>
      </c>
      <c r="E41" t="s">
        <v>312</v>
      </c>
      <c r="F41" t="s">
        <v>313</v>
      </c>
      <c r="G41" t="s">
        <v>448</v>
      </c>
      <c r="I41" t="s">
        <v>316</v>
      </c>
      <c r="J41" t="s">
        <v>324</v>
      </c>
      <c r="K41" t="s">
        <v>317</v>
      </c>
      <c r="L41" t="s">
        <v>318</v>
      </c>
      <c r="M41" t="s">
        <v>2</v>
      </c>
    </row>
    <row r="42" spans="1:13" x14ac:dyDescent="0.25">
      <c r="A42" s="241">
        <v>11463</v>
      </c>
      <c r="B42" t="s">
        <v>465</v>
      </c>
      <c r="C42" t="s">
        <v>466</v>
      </c>
      <c r="D42" t="s">
        <v>467</v>
      </c>
      <c r="E42" t="s">
        <v>312</v>
      </c>
      <c r="F42" t="s">
        <v>313</v>
      </c>
      <c r="G42" t="s">
        <v>468</v>
      </c>
      <c r="I42" t="s">
        <v>316</v>
      </c>
      <c r="J42" t="s">
        <v>324</v>
      </c>
      <c r="K42" t="s">
        <v>469</v>
      </c>
      <c r="L42" t="s">
        <v>470</v>
      </c>
      <c r="M42" t="s">
        <v>2</v>
      </c>
    </row>
    <row r="43" spans="1:13" x14ac:dyDescent="0.25">
      <c r="A43" s="241">
        <v>53370</v>
      </c>
      <c r="B43" t="s">
        <v>471</v>
      </c>
      <c r="C43" t="s">
        <v>472</v>
      </c>
      <c r="D43" t="s">
        <v>473</v>
      </c>
      <c r="E43" t="s">
        <v>312</v>
      </c>
      <c r="F43" t="s">
        <v>322</v>
      </c>
      <c r="G43" t="s">
        <v>474</v>
      </c>
      <c r="I43" t="s">
        <v>315</v>
      </c>
      <c r="J43" t="s">
        <v>316</v>
      </c>
      <c r="K43" t="s">
        <v>317</v>
      </c>
      <c r="L43" t="s">
        <v>318</v>
      </c>
      <c r="M43" t="s">
        <v>433</v>
      </c>
    </row>
    <row r="44" spans="1:13" x14ac:dyDescent="0.25">
      <c r="A44" s="241">
        <v>8635</v>
      </c>
      <c r="B44" t="s">
        <v>475</v>
      </c>
      <c r="C44" t="s">
        <v>476</v>
      </c>
      <c r="D44" t="s">
        <v>477</v>
      </c>
      <c r="E44" t="s">
        <v>312</v>
      </c>
      <c r="F44" t="s">
        <v>313</v>
      </c>
      <c r="G44" t="s">
        <v>474</v>
      </c>
      <c r="I44" t="s">
        <v>316</v>
      </c>
      <c r="J44" t="s">
        <v>324</v>
      </c>
      <c r="K44" t="s">
        <v>317</v>
      </c>
      <c r="L44" t="s">
        <v>318</v>
      </c>
      <c r="M44" t="s">
        <v>2</v>
      </c>
    </row>
    <row r="45" spans="1:13" x14ac:dyDescent="0.25">
      <c r="A45" s="241">
        <v>11295</v>
      </c>
      <c r="B45" t="s">
        <v>478</v>
      </c>
      <c r="C45" t="s">
        <v>479</v>
      </c>
      <c r="D45" t="s">
        <v>480</v>
      </c>
      <c r="E45" t="s">
        <v>312</v>
      </c>
      <c r="F45" t="s">
        <v>313</v>
      </c>
      <c r="G45" t="s">
        <v>481</v>
      </c>
      <c r="I45" t="s">
        <v>316</v>
      </c>
      <c r="J45" t="s">
        <v>324</v>
      </c>
      <c r="K45" t="s">
        <v>317</v>
      </c>
      <c r="L45" t="s">
        <v>318</v>
      </c>
      <c r="M45" t="s">
        <v>2</v>
      </c>
    </row>
    <row r="46" spans="1:13" x14ac:dyDescent="0.25">
      <c r="A46" s="241">
        <v>11000</v>
      </c>
      <c r="B46" t="s">
        <v>482</v>
      </c>
      <c r="C46" t="s">
        <v>483</v>
      </c>
      <c r="D46" t="s">
        <v>484</v>
      </c>
      <c r="E46" t="s">
        <v>312</v>
      </c>
      <c r="F46" t="s">
        <v>313</v>
      </c>
      <c r="G46" t="s">
        <v>485</v>
      </c>
      <c r="I46" t="s">
        <v>315</v>
      </c>
      <c r="J46" t="s">
        <v>316</v>
      </c>
      <c r="K46" t="s">
        <v>317</v>
      </c>
      <c r="L46" t="s">
        <v>318</v>
      </c>
      <c r="M46" t="s">
        <v>1</v>
      </c>
    </row>
    <row r="47" spans="1:13" x14ac:dyDescent="0.25">
      <c r="A47" s="241">
        <v>7090</v>
      </c>
      <c r="B47" t="s">
        <v>486</v>
      </c>
      <c r="C47" t="s">
        <v>487</v>
      </c>
      <c r="D47" t="s">
        <v>488</v>
      </c>
      <c r="E47" t="s">
        <v>312</v>
      </c>
      <c r="F47" t="s">
        <v>313</v>
      </c>
      <c r="G47" t="s">
        <v>485</v>
      </c>
      <c r="I47" t="s">
        <v>316</v>
      </c>
      <c r="J47" t="s">
        <v>324</v>
      </c>
      <c r="K47" t="s">
        <v>317</v>
      </c>
      <c r="L47" t="s">
        <v>318</v>
      </c>
      <c r="M47" t="s">
        <v>2</v>
      </c>
    </row>
    <row r="48" spans="1:13" x14ac:dyDescent="0.25">
      <c r="A48" s="242" t="s">
        <v>489</v>
      </c>
      <c r="M48" t="s">
        <v>2</v>
      </c>
    </row>
    <row r="49" spans="1:13" x14ac:dyDescent="0.25">
      <c r="A49" s="242" t="s">
        <v>489</v>
      </c>
      <c r="M49" t="s">
        <v>0</v>
      </c>
    </row>
    <row r="50" spans="1:13" x14ac:dyDescent="0.25">
      <c r="A50" s="242" t="s">
        <v>490</v>
      </c>
      <c r="M50" t="s">
        <v>2</v>
      </c>
    </row>
    <row r="51" spans="1:13" x14ac:dyDescent="0.25">
      <c r="A51" s="241">
        <v>20668</v>
      </c>
      <c r="B51" t="s">
        <v>491</v>
      </c>
      <c r="C51" t="s">
        <v>492</v>
      </c>
      <c r="D51" t="s">
        <v>493</v>
      </c>
      <c r="E51" t="s">
        <v>312</v>
      </c>
      <c r="F51" t="s">
        <v>313</v>
      </c>
      <c r="G51" t="s">
        <v>494</v>
      </c>
      <c r="I51" t="s">
        <v>316</v>
      </c>
      <c r="J51" t="s">
        <v>324</v>
      </c>
      <c r="K51" t="s">
        <v>317</v>
      </c>
      <c r="L51" t="s">
        <v>318</v>
      </c>
      <c r="M51" t="s">
        <v>0</v>
      </c>
    </row>
    <row r="52" spans="1:13" x14ac:dyDescent="0.25">
      <c r="A52" s="241">
        <v>39824</v>
      </c>
      <c r="B52" t="s">
        <v>495</v>
      </c>
      <c r="C52" t="s">
        <v>496</v>
      </c>
      <c r="D52" t="s">
        <v>497</v>
      </c>
      <c r="E52" t="s">
        <v>312</v>
      </c>
      <c r="F52" t="s">
        <v>322</v>
      </c>
      <c r="G52" t="s">
        <v>494</v>
      </c>
      <c r="I52" t="s">
        <v>315</v>
      </c>
      <c r="J52" t="s">
        <v>324</v>
      </c>
      <c r="K52" t="s">
        <v>317</v>
      </c>
      <c r="L52" t="s">
        <v>318</v>
      </c>
      <c r="M52" t="s">
        <v>0</v>
      </c>
    </row>
    <row r="53" spans="1:13" x14ac:dyDescent="0.25">
      <c r="A53" s="241">
        <v>16435</v>
      </c>
      <c r="B53" t="s">
        <v>498</v>
      </c>
      <c r="C53" t="s">
        <v>499</v>
      </c>
      <c r="D53" t="s">
        <v>500</v>
      </c>
      <c r="E53" t="s">
        <v>312</v>
      </c>
      <c r="F53" t="s">
        <v>322</v>
      </c>
      <c r="G53" t="s">
        <v>494</v>
      </c>
      <c r="I53" t="s">
        <v>316</v>
      </c>
      <c r="J53" t="s">
        <v>324</v>
      </c>
      <c r="K53" t="s">
        <v>501</v>
      </c>
      <c r="L53" t="s">
        <v>502</v>
      </c>
      <c r="M53" t="s">
        <v>1</v>
      </c>
    </row>
    <row r="54" spans="1:13" x14ac:dyDescent="0.25">
      <c r="A54" s="241">
        <v>5248</v>
      </c>
      <c r="B54" t="s">
        <v>503</v>
      </c>
      <c r="C54" t="s">
        <v>504</v>
      </c>
      <c r="D54" t="s">
        <v>505</v>
      </c>
      <c r="E54" t="s">
        <v>312</v>
      </c>
      <c r="F54" t="s">
        <v>313</v>
      </c>
      <c r="G54" t="s">
        <v>506</v>
      </c>
      <c r="I54" t="s">
        <v>316</v>
      </c>
      <c r="J54" t="s">
        <v>324</v>
      </c>
      <c r="K54" t="s">
        <v>317</v>
      </c>
      <c r="L54" t="s">
        <v>318</v>
      </c>
      <c r="M54" t="s">
        <v>2</v>
      </c>
    </row>
    <row r="55" spans="1:13" x14ac:dyDescent="0.25">
      <c r="A55" s="241">
        <v>10781</v>
      </c>
      <c r="B55" t="s">
        <v>507</v>
      </c>
      <c r="C55" t="s">
        <v>508</v>
      </c>
      <c r="D55" t="s">
        <v>509</v>
      </c>
      <c r="E55" t="s">
        <v>312</v>
      </c>
      <c r="F55" t="s">
        <v>313</v>
      </c>
      <c r="G55" t="s">
        <v>510</v>
      </c>
      <c r="I55" t="s">
        <v>316</v>
      </c>
      <c r="J55" t="s">
        <v>324</v>
      </c>
      <c r="K55" t="s">
        <v>317</v>
      </c>
      <c r="L55" t="s">
        <v>318</v>
      </c>
      <c r="M55" t="s">
        <v>0</v>
      </c>
    </row>
    <row r="56" spans="1:13" x14ac:dyDescent="0.25">
      <c r="A56" s="243">
        <v>5423</v>
      </c>
      <c r="B56" t="s">
        <v>511</v>
      </c>
      <c r="C56" t="s">
        <v>512</v>
      </c>
      <c r="D56" t="s">
        <v>513</v>
      </c>
      <c r="E56" t="s">
        <v>312</v>
      </c>
      <c r="F56" t="s">
        <v>313</v>
      </c>
      <c r="G56" t="s">
        <v>510</v>
      </c>
      <c r="I56" t="s">
        <v>514</v>
      </c>
      <c r="J56" t="s">
        <v>316</v>
      </c>
      <c r="K56" t="s">
        <v>515</v>
      </c>
      <c r="L56" t="s">
        <v>516</v>
      </c>
      <c r="M56" t="s">
        <v>0</v>
      </c>
    </row>
    <row r="57" spans="1:13" x14ac:dyDescent="0.25">
      <c r="A57" s="241">
        <v>5487</v>
      </c>
      <c r="B57" t="s">
        <v>517</v>
      </c>
      <c r="C57" t="s">
        <v>518</v>
      </c>
      <c r="D57" t="s">
        <v>519</v>
      </c>
      <c r="E57" t="s">
        <v>312</v>
      </c>
      <c r="F57" t="s">
        <v>313</v>
      </c>
      <c r="G57" t="s">
        <v>510</v>
      </c>
      <c r="I57" t="s">
        <v>316</v>
      </c>
      <c r="J57" t="s">
        <v>520</v>
      </c>
      <c r="K57" t="s">
        <v>317</v>
      </c>
      <c r="L57" t="s">
        <v>318</v>
      </c>
      <c r="M57" t="s">
        <v>0</v>
      </c>
    </row>
    <row r="58" spans="1:13" x14ac:dyDescent="0.25">
      <c r="A58" s="241">
        <v>51950</v>
      </c>
      <c r="B58" t="s">
        <v>521</v>
      </c>
      <c r="C58" t="s">
        <v>522</v>
      </c>
      <c r="D58" t="s">
        <v>523</v>
      </c>
      <c r="E58" t="s">
        <v>312</v>
      </c>
      <c r="F58" t="s">
        <v>322</v>
      </c>
      <c r="G58" t="s">
        <v>510</v>
      </c>
      <c r="I58" t="s">
        <v>315</v>
      </c>
      <c r="J58" t="s">
        <v>316</v>
      </c>
      <c r="K58" t="s">
        <v>317</v>
      </c>
      <c r="L58" t="s">
        <v>318</v>
      </c>
      <c r="M58" t="s">
        <v>0</v>
      </c>
    </row>
    <row r="59" spans="1:13" x14ac:dyDescent="0.25">
      <c r="A59" s="242" t="s">
        <v>524</v>
      </c>
      <c r="M59" t="s">
        <v>0</v>
      </c>
    </row>
    <row r="60" spans="1:13" x14ac:dyDescent="0.25">
      <c r="A60" s="241">
        <v>11022</v>
      </c>
      <c r="B60" t="s">
        <v>525</v>
      </c>
      <c r="C60" t="s">
        <v>526</v>
      </c>
      <c r="D60" t="s">
        <v>527</v>
      </c>
      <c r="E60" t="s">
        <v>312</v>
      </c>
      <c r="F60" t="s">
        <v>313</v>
      </c>
      <c r="G60" t="s">
        <v>528</v>
      </c>
      <c r="I60" t="s">
        <v>316</v>
      </c>
      <c r="J60" t="s">
        <v>341</v>
      </c>
      <c r="K60" t="s">
        <v>317</v>
      </c>
      <c r="L60" t="s">
        <v>318</v>
      </c>
      <c r="M60" t="s">
        <v>0</v>
      </c>
    </row>
    <row r="61" spans="1:13" x14ac:dyDescent="0.25">
      <c r="A61" s="241">
        <v>9728</v>
      </c>
      <c r="B61" t="s">
        <v>529</v>
      </c>
      <c r="C61" t="s">
        <v>530</v>
      </c>
      <c r="D61" t="s">
        <v>531</v>
      </c>
      <c r="E61" t="s">
        <v>312</v>
      </c>
      <c r="F61" t="s">
        <v>313</v>
      </c>
      <c r="G61" t="s">
        <v>528</v>
      </c>
      <c r="I61" t="s">
        <v>316</v>
      </c>
      <c r="J61" t="s">
        <v>532</v>
      </c>
      <c r="K61" t="s">
        <v>317</v>
      </c>
      <c r="L61" t="s">
        <v>318</v>
      </c>
      <c r="M61" t="s">
        <v>0</v>
      </c>
    </row>
    <row r="62" spans="1:13" x14ac:dyDescent="0.25">
      <c r="A62" t="s">
        <v>533</v>
      </c>
      <c r="B62" t="s">
        <v>534</v>
      </c>
      <c r="C62" t="s">
        <v>535</v>
      </c>
      <c r="D62" t="s">
        <v>536</v>
      </c>
      <c r="E62" t="s">
        <v>312</v>
      </c>
      <c r="F62" t="s">
        <v>313</v>
      </c>
      <c r="G62" t="s">
        <v>528</v>
      </c>
      <c r="I62" t="s">
        <v>316</v>
      </c>
      <c r="J62" t="s">
        <v>537</v>
      </c>
      <c r="K62" t="s">
        <v>355</v>
      </c>
      <c r="L62" t="s">
        <v>318</v>
      </c>
      <c r="M62" t="s">
        <v>0</v>
      </c>
    </row>
    <row r="63" spans="1:13" x14ac:dyDescent="0.25">
      <c r="A63" t="s">
        <v>538</v>
      </c>
      <c r="B63" t="s">
        <v>539</v>
      </c>
      <c r="C63" t="s">
        <v>540</v>
      </c>
      <c r="D63" t="s">
        <v>541</v>
      </c>
      <c r="E63" t="s">
        <v>312</v>
      </c>
      <c r="F63" t="s">
        <v>313</v>
      </c>
      <c r="G63" t="s">
        <v>528</v>
      </c>
      <c r="I63" t="s">
        <v>316</v>
      </c>
      <c r="J63" t="s">
        <v>341</v>
      </c>
      <c r="K63" t="s">
        <v>317</v>
      </c>
      <c r="L63" t="s">
        <v>318</v>
      </c>
      <c r="M63" t="s">
        <v>387</v>
      </c>
    </row>
    <row r="64" spans="1:13" x14ac:dyDescent="0.25">
      <c r="A64" t="s">
        <v>542</v>
      </c>
      <c r="B64" t="s">
        <v>543</v>
      </c>
      <c r="C64" t="s">
        <v>544</v>
      </c>
      <c r="D64" t="s">
        <v>545</v>
      </c>
      <c r="E64" t="s">
        <v>312</v>
      </c>
      <c r="F64" t="s">
        <v>313</v>
      </c>
      <c r="G64" t="s">
        <v>546</v>
      </c>
      <c r="I64" t="s">
        <v>316</v>
      </c>
      <c r="J64" t="s">
        <v>324</v>
      </c>
      <c r="K64" t="s">
        <v>317</v>
      </c>
      <c r="L64" t="s">
        <v>318</v>
      </c>
      <c r="M64" t="s">
        <v>0</v>
      </c>
    </row>
    <row r="65" spans="1:13" x14ac:dyDescent="0.25">
      <c r="A65" t="s">
        <v>547</v>
      </c>
      <c r="B65" t="s">
        <v>548</v>
      </c>
      <c r="C65" t="s">
        <v>549</v>
      </c>
      <c r="D65" t="s">
        <v>550</v>
      </c>
      <c r="E65" t="s">
        <v>312</v>
      </c>
      <c r="F65" t="s">
        <v>313</v>
      </c>
      <c r="G65" t="s">
        <v>546</v>
      </c>
      <c r="I65" t="s">
        <v>316</v>
      </c>
      <c r="J65" t="s">
        <v>341</v>
      </c>
      <c r="K65" t="s">
        <v>317</v>
      </c>
      <c r="L65" t="s">
        <v>318</v>
      </c>
      <c r="M65" t="s">
        <v>0</v>
      </c>
    </row>
    <row r="66" spans="1:13" x14ac:dyDescent="0.25">
      <c r="A66" t="s">
        <v>551</v>
      </c>
      <c r="B66" t="s">
        <v>552</v>
      </c>
      <c r="C66" t="s">
        <v>553</v>
      </c>
      <c r="D66" t="s">
        <v>554</v>
      </c>
      <c r="E66" t="s">
        <v>312</v>
      </c>
      <c r="F66" t="s">
        <v>313</v>
      </c>
      <c r="G66" t="s">
        <v>546</v>
      </c>
      <c r="I66" t="s">
        <v>316</v>
      </c>
      <c r="J66" t="s">
        <v>520</v>
      </c>
      <c r="K66" t="s">
        <v>317</v>
      </c>
      <c r="L66" t="s">
        <v>318</v>
      </c>
      <c r="M66" t="s">
        <v>0</v>
      </c>
    </row>
    <row r="67" spans="1:13" x14ac:dyDescent="0.25">
      <c r="A67" t="s">
        <v>555</v>
      </c>
      <c r="B67" t="s">
        <v>556</v>
      </c>
      <c r="C67" t="s">
        <v>557</v>
      </c>
      <c r="D67" t="s">
        <v>558</v>
      </c>
      <c r="E67" t="s">
        <v>312</v>
      </c>
      <c r="F67" t="s">
        <v>313</v>
      </c>
      <c r="G67" t="s">
        <v>546</v>
      </c>
      <c r="I67" t="s">
        <v>316</v>
      </c>
      <c r="J67" t="s">
        <v>324</v>
      </c>
      <c r="K67" t="s">
        <v>317</v>
      </c>
      <c r="L67" t="s">
        <v>318</v>
      </c>
      <c r="M67" t="s">
        <v>387</v>
      </c>
    </row>
    <row r="68" spans="1:13" x14ac:dyDescent="0.25">
      <c r="A68" t="s">
        <v>559</v>
      </c>
      <c r="B68" t="s">
        <v>560</v>
      </c>
      <c r="C68" t="s">
        <v>561</v>
      </c>
      <c r="D68" t="s">
        <v>562</v>
      </c>
      <c r="E68" t="s">
        <v>312</v>
      </c>
      <c r="F68" t="s">
        <v>313</v>
      </c>
      <c r="G68" t="s">
        <v>563</v>
      </c>
      <c r="I68" t="s">
        <v>316</v>
      </c>
      <c r="J68" t="s">
        <v>341</v>
      </c>
      <c r="K68" t="s">
        <v>317</v>
      </c>
      <c r="L68" t="s">
        <v>318</v>
      </c>
      <c r="M68" t="s">
        <v>0</v>
      </c>
    </row>
    <row r="69" spans="1:13" x14ac:dyDescent="0.25">
      <c r="A69" t="s">
        <v>564</v>
      </c>
      <c r="B69" t="s">
        <v>565</v>
      </c>
      <c r="C69" t="s">
        <v>566</v>
      </c>
      <c r="D69" t="s">
        <v>567</v>
      </c>
      <c r="E69" t="s">
        <v>312</v>
      </c>
      <c r="F69" t="s">
        <v>322</v>
      </c>
      <c r="G69" t="s">
        <v>563</v>
      </c>
      <c r="I69" t="s">
        <v>315</v>
      </c>
      <c r="J69" t="s">
        <v>316</v>
      </c>
      <c r="K69" t="s">
        <v>317</v>
      </c>
      <c r="L69" t="s">
        <v>318</v>
      </c>
      <c r="M69" t="s">
        <v>0</v>
      </c>
    </row>
    <row r="70" spans="1:13" x14ac:dyDescent="0.25">
      <c r="A70" t="s">
        <v>568</v>
      </c>
      <c r="B70" t="s">
        <v>569</v>
      </c>
      <c r="C70" t="s">
        <v>570</v>
      </c>
      <c r="D70" t="s">
        <v>571</v>
      </c>
      <c r="E70" t="s">
        <v>312</v>
      </c>
      <c r="F70" t="s">
        <v>313</v>
      </c>
      <c r="G70" t="s">
        <v>572</v>
      </c>
      <c r="I70" t="s">
        <v>400</v>
      </c>
      <c r="J70" t="s">
        <v>316</v>
      </c>
      <c r="K70" t="s">
        <v>317</v>
      </c>
      <c r="L70" t="s">
        <v>318</v>
      </c>
      <c r="M70" t="s">
        <v>0</v>
      </c>
    </row>
    <row r="71" spans="1:13" x14ac:dyDescent="0.25">
      <c r="A71" t="s">
        <v>573</v>
      </c>
      <c r="B71" t="s">
        <v>574</v>
      </c>
      <c r="C71" t="s">
        <v>575</v>
      </c>
      <c r="D71" t="s">
        <v>576</v>
      </c>
      <c r="E71" t="s">
        <v>312</v>
      </c>
      <c r="F71" t="s">
        <v>313</v>
      </c>
      <c r="G71" t="s">
        <v>572</v>
      </c>
      <c r="I71" t="s">
        <v>316</v>
      </c>
      <c r="J71" t="s">
        <v>341</v>
      </c>
      <c r="K71" t="s">
        <v>317</v>
      </c>
      <c r="L71" t="s">
        <v>318</v>
      </c>
      <c r="M71" t="s">
        <v>0</v>
      </c>
    </row>
    <row r="72" spans="1:13" x14ac:dyDescent="0.25">
      <c r="A72" t="s">
        <v>577</v>
      </c>
      <c r="B72" t="s">
        <v>578</v>
      </c>
      <c r="C72" t="s">
        <v>579</v>
      </c>
      <c r="D72" t="s">
        <v>580</v>
      </c>
      <c r="E72" t="s">
        <v>312</v>
      </c>
      <c r="F72" t="s">
        <v>322</v>
      </c>
      <c r="G72" t="s">
        <v>581</v>
      </c>
      <c r="I72" t="s">
        <v>316</v>
      </c>
      <c r="J72" t="s">
        <v>324</v>
      </c>
      <c r="K72" t="s">
        <v>317</v>
      </c>
      <c r="L72" t="s">
        <v>318</v>
      </c>
      <c r="M72" t="s">
        <v>0</v>
      </c>
    </row>
    <row r="73" spans="1:13" x14ac:dyDescent="0.25">
      <c r="A73" t="s">
        <v>582</v>
      </c>
      <c r="B73" t="s">
        <v>583</v>
      </c>
      <c r="C73" t="s">
        <v>584</v>
      </c>
      <c r="D73" t="s">
        <v>585</v>
      </c>
      <c r="E73" t="s">
        <v>312</v>
      </c>
      <c r="F73" t="s">
        <v>313</v>
      </c>
      <c r="G73" t="s">
        <v>586</v>
      </c>
      <c r="I73" t="s">
        <v>316</v>
      </c>
      <c r="J73" t="s">
        <v>324</v>
      </c>
      <c r="K73" t="s">
        <v>317</v>
      </c>
      <c r="L73" t="s">
        <v>318</v>
      </c>
      <c r="M73" t="s">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21"/>
  </sheetPr>
  <dimension ref="A1:IV62"/>
  <sheetViews>
    <sheetView topLeftCell="A11" zoomScale="80" zoomScaleNormal="80" zoomScaleSheetLayoutView="100" workbookViewId="0">
      <selection activeCell="A16" sqref="A16"/>
    </sheetView>
  </sheetViews>
  <sheetFormatPr baseColWidth="10" defaultColWidth="15.42578125" defaultRowHeight="15" customHeight="1" x14ac:dyDescent="0.25"/>
  <cols>
    <col min="1" max="1" width="31.7109375" customWidth="1"/>
    <col min="2" max="2" width="20.7109375" customWidth="1"/>
    <col min="3" max="3" width="12.7109375" style="2" customWidth="1"/>
    <col min="4" max="7" width="12.7109375" customWidth="1"/>
    <col min="8" max="8" width="20.7109375" customWidth="1"/>
    <col min="9" max="9" width="24.85546875" bestFit="1" customWidth="1"/>
    <col min="10" max="10" width="120.7109375" style="1" customWidth="1"/>
    <col min="11" max="11" width="13.42578125" style="56" customWidth="1"/>
    <col min="12" max="33" width="11.42578125" style="56" customWidth="1"/>
    <col min="34" max="245" width="11.42578125" customWidth="1"/>
    <col min="246" max="246" width="18.7109375" customWidth="1"/>
  </cols>
  <sheetData>
    <row r="1" spans="1:256" ht="15" hidden="1" customHeight="1" x14ac:dyDescent="0.25">
      <c r="A1" s="127">
        <f>'SEGUIM-EP'!A1</f>
        <v>3810000</v>
      </c>
      <c r="B1" s="128">
        <f>3759500*1.03</f>
        <v>3872285</v>
      </c>
      <c r="C1" s="487"/>
    </row>
    <row r="2" spans="1:256" ht="15" customHeight="1" x14ac:dyDescent="0.25">
      <c r="A2" s="522" t="s">
        <v>4</v>
      </c>
      <c r="B2" s="522"/>
      <c r="C2" s="522"/>
      <c r="D2" s="522"/>
      <c r="E2" s="522"/>
      <c r="F2" s="522"/>
      <c r="G2" s="522"/>
      <c r="H2" s="522"/>
      <c r="I2" s="522"/>
      <c r="J2" s="522"/>
    </row>
    <row r="3" spans="1:256" ht="32.25" customHeight="1" x14ac:dyDescent="0.25">
      <c r="A3" s="523" t="s">
        <v>5</v>
      </c>
      <c r="B3" s="523"/>
      <c r="C3" s="523"/>
      <c r="D3" s="523"/>
      <c r="E3" s="523"/>
      <c r="F3" s="523"/>
      <c r="G3" s="523"/>
      <c r="H3" s="523"/>
      <c r="I3" s="523"/>
      <c r="J3" s="523"/>
    </row>
    <row r="4" spans="1:256" ht="15.75" customHeight="1" thickBot="1" x14ac:dyDescent="0.3">
      <c r="A4" s="4"/>
      <c r="B4" s="5"/>
      <c r="C4" s="5"/>
      <c r="D4" s="5"/>
      <c r="E4" s="5"/>
      <c r="F4" s="5"/>
      <c r="G4" s="5"/>
      <c r="H4" s="5"/>
      <c r="I4" s="6"/>
      <c r="J4" s="7"/>
    </row>
    <row r="5" spans="1:256" ht="15.75" customHeight="1" thickBot="1" x14ac:dyDescent="0.3">
      <c r="A5" s="524" t="s">
        <v>6</v>
      </c>
      <c r="B5" s="525"/>
      <c r="C5" s="525"/>
      <c r="D5" s="525"/>
      <c r="E5" s="525"/>
      <c r="F5" s="525"/>
      <c r="G5" s="525"/>
      <c r="H5" s="525"/>
      <c r="I5" s="131" t="s">
        <v>7</v>
      </c>
      <c r="J5" s="132"/>
      <c r="K5" s="59"/>
    </row>
    <row r="6" spans="1:256" ht="15" customHeight="1" x14ac:dyDescent="0.25">
      <c r="A6" s="526" t="s">
        <v>8</v>
      </c>
      <c r="B6" s="527"/>
      <c r="C6" s="527"/>
      <c r="D6" s="527"/>
      <c r="E6" s="527"/>
      <c r="F6" s="527"/>
      <c r="G6" s="527"/>
      <c r="H6" s="528"/>
      <c r="I6" s="133" t="s">
        <v>9</v>
      </c>
      <c r="J6" s="134"/>
      <c r="K6" s="59"/>
    </row>
    <row r="7" spans="1:256" ht="15" customHeight="1" x14ac:dyDescent="0.25">
      <c r="A7" s="519" t="s">
        <v>10</v>
      </c>
      <c r="B7" s="520"/>
      <c r="C7" s="520"/>
      <c r="D7" s="520"/>
      <c r="E7" s="520"/>
      <c r="F7" s="520"/>
      <c r="G7" s="520"/>
      <c r="H7" s="521"/>
      <c r="I7" s="133"/>
      <c r="J7" s="134"/>
    </row>
    <row r="8" spans="1:256" ht="15" customHeight="1" x14ac:dyDescent="0.25">
      <c r="A8" s="529" t="s">
        <v>11</v>
      </c>
      <c r="B8" s="530"/>
      <c r="C8" s="530"/>
      <c r="D8" s="530"/>
      <c r="E8" s="530"/>
      <c r="F8" s="530"/>
      <c r="G8" s="530"/>
      <c r="H8" s="531"/>
      <c r="I8" s="133"/>
      <c r="J8" s="134"/>
    </row>
    <row r="9" spans="1:256" ht="15" customHeight="1" x14ac:dyDescent="0.25">
      <c r="A9" s="135" t="s">
        <v>12</v>
      </c>
      <c r="B9" s="136">
        <f>+I48</f>
        <v>1680210000</v>
      </c>
      <c r="C9" s="137"/>
      <c r="D9" s="138"/>
      <c r="E9" s="138"/>
      <c r="F9" s="138"/>
      <c r="G9" s="138"/>
      <c r="H9" s="139"/>
      <c r="I9" s="140"/>
      <c r="J9" s="141"/>
    </row>
    <row r="10" spans="1:256" ht="22.5" customHeight="1" x14ac:dyDescent="0.25">
      <c r="A10" s="142" t="s">
        <v>13</v>
      </c>
      <c r="B10" s="143"/>
      <c r="C10" s="144"/>
      <c r="D10" s="138"/>
      <c r="E10" s="138"/>
      <c r="F10" s="137"/>
      <c r="G10" s="138"/>
      <c r="H10" s="534" t="s">
        <v>14</v>
      </c>
      <c r="I10" s="535"/>
      <c r="J10" s="536"/>
    </row>
    <row r="11" spans="1:256" ht="33.75" customHeight="1" x14ac:dyDescent="0.25">
      <c r="A11" s="142" t="s">
        <v>15</v>
      </c>
      <c r="B11" s="143"/>
      <c r="C11" s="144"/>
      <c r="D11" s="138"/>
      <c r="E11" s="138"/>
      <c r="F11" s="138"/>
      <c r="G11" s="138"/>
      <c r="H11" s="145" t="s">
        <v>16</v>
      </c>
      <c r="I11" s="537" t="s">
        <v>17</v>
      </c>
      <c r="J11" s="538"/>
    </row>
    <row r="12" spans="1:256" ht="22.5" customHeight="1" thickBot="1" x14ac:dyDescent="0.3">
      <c r="A12" s="151" t="s">
        <v>18</v>
      </c>
      <c r="B12" s="152"/>
      <c r="C12" s="153"/>
      <c r="D12" s="138"/>
      <c r="E12" s="138"/>
      <c r="F12" s="138"/>
      <c r="G12" s="138"/>
      <c r="H12" s="154" t="s">
        <v>19</v>
      </c>
      <c r="I12" s="539" t="s">
        <v>20</v>
      </c>
      <c r="J12" s="540"/>
    </row>
    <row r="13" spans="1:256" s="190" customFormat="1" ht="33" customHeight="1" x14ac:dyDescent="0.25">
      <c r="A13" s="541" t="s">
        <v>21</v>
      </c>
      <c r="B13" s="543" t="s">
        <v>22</v>
      </c>
      <c r="C13" s="543" t="s">
        <v>23</v>
      </c>
      <c r="D13" s="543" t="s">
        <v>24</v>
      </c>
      <c r="E13" s="543" t="s">
        <v>25</v>
      </c>
      <c r="F13" s="511" t="s">
        <v>26</v>
      </c>
      <c r="G13" s="512"/>
      <c r="H13" s="513" t="s">
        <v>27</v>
      </c>
      <c r="I13" s="515" t="s">
        <v>28</v>
      </c>
      <c r="J13" s="517" t="s">
        <v>29</v>
      </c>
      <c r="K13" s="232"/>
      <c r="L13" s="232"/>
      <c r="M13" s="232"/>
      <c r="N13" s="232"/>
      <c r="O13" s="232"/>
      <c r="P13" s="232"/>
      <c r="Q13" s="232"/>
      <c r="R13" s="232"/>
      <c r="S13" s="232"/>
      <c r="T13" s="232"/>
      <c r="U13" s="232"/>
      <c r="V13" s="232"/>
      <c r="W13" s="232"/>
      <c r="X13" s="232"/>
      <c r="Y13" s="232"/>
      <c r="Z13" s="232"/>
      <c r="AA13" s="232"/>
      <c r="AB13" s="232"/>
      <c r="AC13" s="232"/>
      <c r="AD13" s="232"/>
      <c r="AE13" s="232"/>
      <c r="AF13" s="232"/>
      <c r="AG13" s="232"/>
    </row>
    <row r="14" spans="1:256" s="190" customFormat="1" ht="33" customHeight="1" x14ac:dyDescent="0.25">
      <c r="A14" s="542"/>
      <c r="B14" s="544"/>
      <c r="C14" s="544"/>
      <c r="D14" s="544"/>
      <c r="E14" s="544"/>
      <c r="F14" s="155" t="s">
        <v>30</v>
      </c>
      <c r="G14" s="155" t="s">
        <v>31</v>
      </c>
      <c r="H14" s="514"/>
      <c r="I14" s="516"/>
      <c r="J14" s="518"/>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ht="15" customHeight="1" x14ac:dyDescent="0.25">
      <c r="A15" s="168">
        <v>1</v>
      </c>
      <c r="B15" s="169">
        <v>2</v>
      </c>
      <c r="C15" s="169">
        <v>3</v>
      </c>
      <c r="D15" s="170">
        <v>4</v>
      </c>
      <c r="E15" s="170">
        <v>5</v>
      </c>
      <c r="F15" s="545">
        <v>6</v>
      </c>
      <c r="G15" s="546"/>
      <c r="H15" s="171">
        <v>7</v>
      </c>
      <c r="I15" s="172">
        <v>8</v>
      </c>
      <c r="J15" s="173">
        <v>9</v>
      </c>
      <c r="IV15">
        <f>SUBTOTAL(9,A15:IU15)</f>
        <v>45</v>
      </c>
    </row>
    <row r="16" spans="1:256" s="56" customFormat="1" ht="98.25" customHeight="1" x14ac:dyDescent="0.25">
      <c r="A16" s="174" t="s">
        <v>587</v>
      </c>
      <c r="B16" s="175" t="s">
        <v>33</v>
      </c>
      <c r="C16" s="175">
        <v>1</v>
      </c>
      <c r="D16" s="176">
        <v>10</v>
      </c>
      <c r="E16" s="176">
        <v>15</v>
      </c>
      <c r="F16" s="179">
        <v>44221</v>
      </c>
      <c r="G16" s="164">
        <v>44547</v>
      </c>
      <c r="H16" s="177">
        <f>$A$1</f>
        <v>3810000</v>
      </c>
      <c r="I16" s="183">
        <f>(D16*H16+(H16/30*E16))*C16</f>
        <v>40005000</v>
      </c>
      <c r="J16" s="178" t="s">
        <v>588</v>
      </c>
    </row>
    <row r="17" spans="1:33" s="56" customFormat="1" ht="98.25" customHeight="1" x14ac:dyDescent="0.25">
      <c r="A17" s="174" t="s">
        <v>589</v>
      </c>
      <c r="B17" s="175" t="s">
        <v>36</v>
      </c>
      <c r="C17" s="175">
        <v>1</v>
      </c>
      <c r="D17" s="176">
        <v>10</v>
      </c>
      <c r="E17" s="176">
        <v>15</v>
      </c>
      <c r="F17" s="179">
        <v>44221</v>
      </c>
      <c r="G17" s="164">
        <v>44547</v>
      </c>
      <c r="H17" s="177">
        <f t="shared" ref="H17:H47" si="0">$A$1</f>
        <v>3810000</v>
      </c>
      <c r="I17" s="183">
        <f t="shared" ref="I17:I47" si="1">(D17*H17+(H17/30*E17))*C17</f>
        <v>40005000</v>
      </c>
      <c r="J17" s="178" t="s">
        <v>590</v>
      </c>
    </row>
    <row r="18" spans="1:33" s="56" customFormat="1" ht="98.25" customHeight="1" x14ac:dyDescent="0.25">
      <c r="A18" s="174" t="s">
        <v>591</v>
      </c>
      <c r="B18" s="175" t="s">
        <v>36</v>
      </c>
      <c r="C18" s="175">
        <v>1</v>
      </c>
      <c r="D18" s="176">
        <v>10</v>
      </c>
      <c r="E18" s="176">
        <v>15</v>
      </c>
      <c r="F18" s="179">
        <v>44221</v>
      </c>
      <c r="G18" s="164">
        <v>44547</v>
      </c>
      <c r="H18" s="177">
        <f t="shared" si="0"/>
        <v>3810000</v>
      </c>
      <c r="I18" s="183">
        <f t="shared" si="1"/>
        <v>40005000</v>
      </c>
      <c r="J18" s="178" t="s">
        <v>590</v>
      </c>
    </row>
    <row r="19" spans="1:33" s="56" customFormat="1" ht="98.25" customHeight="1" x14ac:dyDescent="0.25">
      <c r="A19" s="174" t="s">
        <v>592</v>
      </c>
      <c r="B19" s="175" t="s">
        <v>33</v>
      </c>
      <c r="C19" s="175">
        <v>1</v>
      </c>
      <c r="D19" s="176">
        <v>10</v>
      </c>
      <c r="E19" s="176">
        <v>15</v>
      </c>
      <c r="F19" s="179">
        <v>44221</v>
      </c>
      <c r="G19" s="164">
        <v>44547</v>
      </c>
      <c r="H19" s="177">
        <f t="shared" si="0"/>
        <v>3810000</v>
      </c>
      <c r="I19" s="183">
        <f t="shared" si="1"/>
        <v>40005000</v>
      </c>
      <c r="J19" s="178" t="s">
        <v>593</v>
      </c>
    </row>
    <row r="20" spans="1:33" s="67" customFormat="1" ht="126.75" customHeight="1" x14ac:dyDescent="0.25">
      <c r="A20" s="174" t="s">
        <v>594</v>
      </c>
      <c r="B20" s="175" t="s">
        <v>33</v>
      </c>
      <c r="C20" s="175">
        <v>2</v>
      </c>
      <c r="D20" s="176">
        <v>10</v>
      </c>
      <c r="E20" s="176">
        <v>15</v>
      </c>
      <c r="F20" s="179">
        <v>44221</v>
      </c>
      <c r="G20" s="164">
        <v>44547</v>
      </c>
      <c r="H20" s="177">
        <f t="shared" si="0"/>
        <v>3810000</v>
      </c>
      <c r="I20" s="183">
        <f t="shared" si="1"/>
        <v>80010000</v>
      </c>
      <c r="J20" s="178" t="s">
        <v>595</v>
      </c>
      <c r="K20" s="56"/>
      <c r="L20" s="56"/>
      <c r="M20" s="56"/>
      <c r="N20" s="56"/>
      <c r="O20" s="56"/>
      <c r="P20" s="56"/>
      <c r="Q20" s="56"/>
      <c r="R20" s="56"/>
      <c r="S20" s="56"/>
      <c r="T20" s="56"/>
      <c r="U20" s="56"/>
      <c r="V20" s="56"/>
      <c r="W20" s="56"/>
      <c r="X20" s="56"/>
      <c r="Y20" s="56"/>
      <c r="Z20" s="56"/>
      <c r="AA20" s="56"/>
      <c r="AB20" s="56"/>
      <c r="AC20" s="56"/>
      <c r="AD20" s="56"/>
      <c r="AE20" s="56"/>
      <c r="AF20" s="56"/>
      <c r="AG20" s="56"/>
    </row>
    <row r="21" spans="1:33" s="67" customFormat="1" ht="108.75" customHeight="1" x14ac:dyDescent="0.25">
      <c r="A21" s="174" t="s">
        <v>594</v>
      </c>
      <c r="B21" s="175" t="s">
        <v>33</v>
      </c>
      <c r="C21" s="175">
        <v>2</v>
      </c>
      <c r="D21" s="176">
        <v>10</v>
      </c>
      <c r="E21" s="176">
        <v>15</v>
      </c>
      <c r="F21" s="179">
        <v>44221</v>
      </c>
      <c r="G21" s="164">
        <v>44547</v>
      </c>
      <c r="H21" s="177">
        <f t="shared" si="0"/>
        <v>3810000</v>
      </c>
      <c r="I21" s="183">
        <f t="shared" si="1"/>
        <v>80010000</v>
      </c>
      <c r="J21" s="178" t="s">
        <v>596</v>
      </c>
      <c r="K21" s="56"/>
      <c r="L21" s="56"/>
      <c r="M21" s="56"/>
      <c r="N21" s="56"/>
      <c r="O21" s="56"/>
      <c r="P21" s="56"/>
      <c r="Q21" s="56"/>
      <c r="R21" s="56"/>
      <c r="S21" s="56"/>
      <c r="T21" s="56"/>
      <c r="U21" s="56"/>
      <c r="V21" s="56"/>
      <c r="W21" s="56"/>
      <c r="X21" s="56"/>
      <c r="Y21" s="56"/>
      <c r="Z21" s="56"/>
      <c r="AA21" s="56"/>
      <c r="AB21" s="56"/>
      <c r="AC21" s="56"/>
      <c r="AD21" s="56"/>
      <c r="AE21" s="56"/>
      <c r="AF21" s="56"/>
      <c r="AG21" s="56"/>
    </row>
    <row r="22" spans="1:33" s="67" customFormat="1" ht="108" customHeight="1" x14ac:dyDescent="0.25">
      <c r="A22" s="174" t="s">
        <v>594</v>
      </c>
      <c r="B22" s="175" t="s">
        <v>33</v>
      </c>
      <c r="C22" s="175">
        <v>1</v>
      </c>
      <c r="D22" s="176">
        <v>10</v>
      </c>
      <c r="E22" s="176">
        <v>15</v>
      </c>
      <c r="F22" s="179">
        <v>44221</v>
      </c>
      <c r="G22" s="164">
        <v>44547</v>
      </c>
      <c r="H22" s="177">
        <f t="shared" si="0"/>
        <v>3810000</v>
      </c>
      <c r="I22" s="183">
        <f t="shared" si="1"/>
        <v>40005000</v>
      </c>
      <c r="J22" s="178" t="s">
        <v>597</v>
      </c>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67" customFormat="1" ht="98.25" customHeight="1" x14ac:dyDescent="0.25">
      <c r="A23" s="174" t="s">
        <v>594</v>
      </c>
      <c r="B23" s="175" t="s">
        <v>33</v>
      </c>
      <c r="C23" s="175">
        <v>1</v>
      </c>
      <c r="D23" s="176">
        <v>10</v>
      </c>
      <c r="E23" s="176">
        <v>15</v>
      </c>
      <c r="F23" s="179">
        <v>44221</v>
      </c>
      <c r="G23" s="164">
        <v>44547</v>
      </c>
      <c r="H23" s="177">
        <f t="shared" si="0"/>
        <v>3810000</v>
      </c>
      <c r="I23" s="183">
        <f t="shared" si="1"/>
        <v>40005000</v>
      </c>
      <c r="J23" s="178" t="s">
        <v>597</v>
      </c>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56" customFormat="1" ht="67.5" customHeight="1" x14ac:dyDescent="0.25">
      <c r="A24" s="174" t="s">
        <v>598</v>
      </c>
      <c r="B24" s="175" t="s">
        <v>33</v>
      </c>
      <c r="C24" s="175">
        <v>2</v>
      </c>
      <c r="D24" s="176">
        <v>10</v>
      </c>
      <c r="E24" s="176">
        <v>15</v>
      </c>
      <c r="F24" s="179">
        <v>44221</v>
      </c>
      <c r="G24" s="164">
        <v>44547</v>
      </c>
      <c r="H24" s="177">
        <f t="shared" si="0"/>
        <v>3810000</v>
      </c>
      <c r="I24" s="183">
        <f t="shared" si="1"/>
        <v>80010000</v>
      </c>
      <c r="J24" s="178" t="s">
        <v>599</v>
      </c>
    </row>
    <row r="25" spans="1:33" s="56" customFormat="1" ht="76.5" customHeight="1" x14ac:dyDescent="0.25">
      <c r="A25" s="174" t="s">
        <v>598</v>
      </c>
      <c r="B25" s="175" t="s">
        <v>33</v>
      </c>
      <c r="C25" s="175">
        <v>1</v>
      </c>
      <c r="D25" s="176">
        <v>10</v>
      </c>
      <c r="E25" s="176">
        <v>15</v>
      </c>
      <c r="F25" s="179">
        <v>44221</v>
      </c>
      <c r="G25" s="164">
        <v>44547</v>
      </c>
      <c r="H25" s="177">
        <f t="shared" si="0"/>
        <v>3810000</v>
      </c>
      <c r="I25" s="183">
        <f t="shared" si="1"/>
        <v>40005000</v>
      </c>
      <c r="J25" s="178" t="s">
        <v>599</v>
      </c>
    </row>
    <row r="26" spans="1:33" s="56" customFormat="1" ht="108" customHeight="1" x14ac:dyDescent="0.25">
      <c r="A26" s="174" t="s">
        <v>600</v>
      </c>
      <c r="B26" s="175" t="s">
        <v>33</v>
      </c>
      <c r="C26" s="175">
        <v>2</v>
      </c>
      <c r="D26" s="176">
        <v>10</v>
      </c>
      <c r="E26" s="176">
        <v>15</v>
      </c>
      <c r="F26" s="179">
        <v>44221</v>
      </c>
      <c r="G26" s="164">
        <v>44547</v>
      </c>
      <c r="H26" s="177">
        <f t="shared" si="0"/>
        <v>3810000</v>
      </c>
      <c r="I26" s="183">
        <f t="shared" si="1"/>
        <v>80010000</v>
      </c>
      <c r="J26" s="178" t="s">
        <v>599</v>
      </c>
    </row>
    <row r="27" spans="1:33" s="56" customFormat="1" ht="105.75" customHeight="1" x14ac:dyDescent="0.25">
      <c r="A27" s="174" t="s">
        <v>600</v>
      </c>
      <c r="B27" s="175" t="s">
        <v>33</v>
      </c>
      <c r="C27" s="175">
        <v>1</v>
      </c>
      <c r="D27" s="176">
        <v>10</v>
      </c>
      <c r="E27" s="176">
        <v>15</v>
      </c>
      <c r="F27" s="179">
        <v>44221</v>
      </c>
      <c r="G27" s="164">
        <v>44547</v>
      </c>
      <c r="H27" s="177">
        <f t="shared" si="0"/>
        <v>3810000</v>
      </c>
      <c r="I27" s="183">
        <f t="shared" si="1"/>
        <v>40005000</v>
      </c>
      <c r="J27" s="178" t="s">
        <v>599</v>
      </c>
    </row>
    <row r="28" spans="1:33" s="56" customFormat="1" ht="103.5" customHeight="1" x14ac:dyDescent="0.25">
      <c r="A28" s="174" t="s">
        <v>600</v>
      </c>
      <c r="B28" s="175" t="s">
        <v>33</v>
      </c>
      <c r="C28" s="175">
        <v>1</v>
      </c>
      <c r="D28" s="176">
        <v>10</v>
      </c>
      <c r="E28" s="176">
        <v>15</v>
      </c>
      <c r="F28" s="179">
        <v>44221</v>
      </c>
      <c r="G28" s="164">
        <v>44547</v>
      </c>
      <c r="H28" s="177">
        <f t="shared" si="0"/>
        <v>3810000</v>
      </c>
      <c r="I28" s="183">
        <f t="shared" si="1"/>
        <v>40005000</v>
      </c>
      <c r="J28" s="178" t="s">
        <v>599</v>
      </c>
    </row>
    <row r="29" spans="1:33" s="67" customFormat="1" ht="119.25" customHeight="1" x14ac:dyDescent="0.25">
      <c r="A29" s="174" t="s">
        <v>601</v>
      </c>
      <c r="B29" s="175" t="s">
        <v>33</v>
      </c>
      <c r="C29" s="175">
        <v>1</v>
      </c>
      <c r="D29" s="176">
        <v>10</v>
      </c>
      <c r="E29" s="176">
        <v>15</v>
      </c>
      <c r="F29" s="179">
        <v>44221</v>
      </c>
      <c r="G29" s="164">
        <v>44547</v>
      </c>
      <c r="H29" s="177">
        <f t="shared" si="0"/>
        <v>3810000</v>
      </c>
      <c r="I29" s="183">
        <f t="shared" si="1"/>
        <v>40005000</v>
      </c>
      <c r="J29" s="178" t="s">
        <v>602</v>
      </c>
      <c r="K29" s="56"/>
      <c r="L29" s="56"/>
      <c r="M29" s="56"/>
      <c r="N29" s="56"/>
      <c r="O29" s="56"/>
      <c r="P29" s="56"/>
      <c r="Q29" s="56"/>
      <c r="R29" s="56"/>
      <c r="S29" s="56"/>
      <c r="T29" s="56"/>
      <c r="U29" s="56"/>
      <c r="V29" s="56"/>
      <c r="W29" s="56"/>
      <c r="X29" s="56"/>
      <c r="Y29" s="56"/>
      <c r="Z29" s="56"/>
      <c r="AA29" s="56"/>
      <c r="AB29" s="56"/>
      <c r="AC29" s="56"/>
      <c r="AD29" s="56"/>
      <c r="AE29" s="56"/>
      <c r="AF29" s="56"/>
      <c r="AG29" s="56"/>
    </row>
    <row r="30" spans="1:33" s="67" customFormat="1" ht="97.5" customHeight="1" x14ac:dyDescent="0.25">
      <c r="A30" s="174" t="s">
        <v>603</v>
      </c>
      <c r="B30" s="175" t="s">
        <v>50</v>
      </c>
      <c r="C30" s="175">
        <v>1</v>
      </c>
      <c r="D30" s="176">
        <v>10</v>
      </c>
      <c r="E30" s="176">
        <v>15</v>
      </c>
      <c r="F30" s="179">
        <v>44221</v>
      </c>
      <c r="G30" s="164">
        <v>44547</v>
      </c>
      <c r="H30" s="177">
        <f t="shared" si="0"/>
        <v>3810000</v>
      </c>
      <c r="I30" s="183">
        <f t="shared" si="1"/>
        <v>40005000</v>
      </c>
      <c r="J30" s="178" t="s">
        <v>604</v>
      </c>
      <c r="K30" s="56"/>
      <c r="L30" s="56"/>
      <c r="M30" s="56"/>
      <c r="N30" s="56"/>
      <c r="O30" s="56"/>
      <c r="P30" s="56"/>
      <c r="Q30" s="56"/>
      <c r="R30" s="56"/>
      <c r="S30" s="56"/>
      <c r="T30" s="56"/>
      <c r="U30" s="56"/>
      <c r="V30" s="56"/>
      <c r="W30" s="56"/>
      <c r="X30" s="56"/>
      <c r="Y30" s="56"/>
      <c r="Z30" s="56"/>
      <c r="AA30" s="56"/>
      <c r="AB30" s="56"/>
      <c r="AC30" s="56"/>
      <c r="AD30" s="56"/>
      <c r="AE30" s="56"/>
      <c r="AF30" s="56"/>
      <c r="AG30" s="56"/>
    </row>
    <row r="31" spans="1:33" s="34" customFormat="1" ht="92.25" customHeight="1" x14ac:dyDescent="0.25">
      <c r="A31" s="174" t="s">
        <v>605</v>
      </c>
      <c r="B31" s="175" t="s">
        <v>50</v>
      </c>
      <c r="C31" s="175">
        <v>1</v>
      </c>
      <c r="D31" s="176">
        <v>10</v>
      </c>
      <c r="E31" s="176">
        <v>15</v>
      </c>
      <c r="F31" s="179">
        <v>44221</v>
      </c>
      <c r="G31" s="164">
        <v>44547</v>
      </c>
      <c r="H31" s="177">
        <f t="shared" si="0"/>
        <v>3810000</v>
      </c>
      <c r="I31" s="183">
        <f t="shared" si="1"/>
        <v>40005000</v>
      </c>
      <c r="J31" s="178" t="s">
        <v>606</v>
      </c>
      <c r="K31" s="56"/>
      <c r="L31" s="56"/>
      <c r="M31" s="56"/>
      <c r="N31" s="56"/>
      <c r="O31" s="56"/>
      <c r="P31" s="56"/>
      <c r="Q31" s="56"/>
      <c r="R31" s="56"/>
      <c r="S31" s="56"/>
      <c r="T31" s="56"/>
      <c r="U31" s="56"/>
      <c r="V31" s="56"/>
      <c r="W31" s="56"/>
      <c r="X31" s="56"/>
      <c r="Y31" s="56"/>
      <c r="Z31" s="56"/>
      <c r="AA31" s="56"/>
      <c r="AB31" s="56"/>
      <c r="AC31" s="56"/>
      <c r="AD31" s="56"/>
      <c r="AE31" s="56"/>
      <c r="AF31" s="56"/>
      <c r="AG31" s="56"/>
    </row>
    <row r="32" spans="1:33" s="34" customFormat="1" ht="92.25" customHeight="1" x14ac:dyDescent="0.25">
      <c r="A32" s="174" t="s">
        <v>607</v>
      </c>
      <c r="B32" s="175" t="s">
        <v>50</v>
      </c>
      <c r="C32" s="175">
        <v>1</v>
      </c>
      <c r="D32" s="176">
        <v>10</v>
      </c>
      <c r="E32" s="176">
        <v>15</v>
      </c>
      <c r="F32" s="179">
        <v>44221</v>
      </c>
      <c r="G32" s="164">
        <v>44547</v>
      </c>
      <c r="H32" s="177">
        <f t="shared" si="0"/>
        <v>3810000</v>
      </c>
      <c r="I32" s="183">
        <f t="shared" si="1"/>
        <v>40005000</v>
      </c>
      <c r="J32" s="178" t="s">
        <v>606</v>
      </c>
      <c r="K32" s="56"/>
      <c r="L32" s="56"/>
      <c r="M32" s="56"/>
      <c r="N32" s="56"/>
      <c r="O32" s="56"/>
      <c r="P32" s="56"/>
      <c r="Q32" s="56"/>
      <c r="R32" s="56"/>
      <c r="S32" s="56"/>
      <c r="T32" s="56"/>
      <c r="U32" s="56"/>
      <c r="V32" s="56"/>
      <c r="W32" s="56"/>
      <c r="X32" s="56"/>
      <c r="Y32" s="56"/>
      <c r="Z32" s="56"/>
      <c r="AA32" s="56"/>
      <c r="AB32" s="56"/>
      <c r="AC32" s="56"/>
      <c r="AD32" s="56"/>
      <c r="AE32" s="56"/>
      <c r="AF32" s="56"/>
      <c r="AG32" s="56"/>
    </row>
    <row r="33" spans="1:33" s="34" customFormat="1" ht="92.25" customHeight="1" x14ac:dyDescent="0.25">
      <c r="A33" s="174" t="s">
        <v>600</v>
      </c>
      <c r="B33" s="175" t="s">
        <v>50</v>
      </c>
      <c r="C33" s="175">
        <v>1</v>
      </c>
      <c r="D33" s="176">
        <v>10</v>
      </c>
      <c r="E33" s="176">
        <v>15</v>
      </c>
      <c r="F33" s="179">
        <v>44221</v>
      </c>
      <c r="G33" s="164">
        <v>44547</v>
      </c>
      <c r="H33" s="177">
        <f t="shared" si="0"/>
        <v>3810000</v>
      </c>
      <c r="I33" s="183">
        <f t="shared" si="1"/>
        <v>40005000</v>
      </c>
      <c r="J33" s="178" t="s">
        <v>608</v>
      </c>
      <c r="K33" s="56"/>
      <c r="L33" s="56"/>
      <c r="M33" s="56"/>
      <c r="N33" s="56"/>
      <c r="O33" s="56"/>
      <c r="P33" s="56"/>
      <c r="Q33" s="56"/>
      <c r="R33" s="56"/>
      <c r="S33" s="56"/>
      <c r="T33" s="56"/>
      <c r="U33" s="56"/>
      <c r="V33" s="56"/>
      <c r="W33" s="56"/>
      <c r="X33" s="56"/>
      <c r="Y33" s="56"/>
      <c r="Z33" s="56"/>
      <c r="AA33" s="56"/>
      <c r="AB33" s="56"/>
      <c r="AC33" s="56"/>
      <c r="AD33" s="56"/>
      <c r="AE33" s="56"/>
      <c r="AF33" s="56"/>
      <c r="AG33" s="56"/>
    </row>
    <row r="34" spans="1:33" s="34" customFormat="1" ht="42.75" customHeight="1" x14ac:dyDescent="0.25">
      <c r="A34" s="174" t="s">
        <v>609</v>
      </c>
      <c r="B34" s="175" t="s">
        <v>610</v>
      </c>
      <c r="C34" s="175">
        <v>2</v>
      </c>
      <c r="D34" s="176">
        <v>10</v>
      </c>
      <c r="E34" s="176">
        <v>15</v>
      </c>
      <c r="F34" s="179">
        <v>44221</v>
      </c>
      <c r="G34" s="164">
        <v>44547</v>
      </c>
      <c r="H34" s="177">
        <f t="shared" si="0"/>
        <v>3810000</v>
      </c>
      <c r="I34" s="183">
        <f t="shared" si="1"/>
        <v>80010000</v>
      </c>
      <c r="J34" s="178" t="s">
        <v>611</v>
      </c>
      <c r="K34" s="56"/>
      <c r="L34" s="56"/>
      <c r="M34" s="56"/>
      <c r="N34" s="56"/>
      <c r="O34" s="56"/>
      <c r="P34" s="56"/>
      <c r="Q34" s="56"/>
      <c r="R34" s="56"/>
      <c r="S34" s="56"/>
      <c r="T34" s="56"/>
      <c r="U34" s="56"/>
      <c r="V34" s="56"/>
      <c r="W34" s="56"/>
      <c r="X34" s="56"/>
      <c r="Y34" s="56"/>
      <c r="Z34" s="56"/>
      <c r="AA34" s="56"/>
      <c r="AB34" s="56"/>
      <c r="AC34" s="56"/>
      <c r="AD34" s="56"/>
      <c r="AE34" s="56"/>
      <c r="AF34" s="56"/>
      <c r="AG34" s="56"/>
    </row>
    <row r="35" spans="1:33" s="34" customFormat="1" ht="42.75" x14ac:dyDescent="0.25">
      <c r="A35" s="174"/>
      <c r="B35" s="175" t="s">
        <v>33</v>
      </c>
      <c r="C35" s="175">
        <v>3</v>
      </c>
      <c r="D35" s="176">
        <v>10</v>
      </c>
      <c r="E35" s="176">
        <v>15</v>
      </c>
      <c r="F35" s="179">
        <v>44221</v>
      </c>
      <c r="G35" s="164">
        <v>44547</v>
      </c>
      <c r="H35" s="177">
        <f t="shared" si="0"/>
        <v>3810000</v>
      </c>
      <c r="I35" s="183">
        <f t="shared" si="1"/>
        <v>120015000</v>
      </c>
      <c r="J35" s="178"/>
      <c r="K35" s="56"/>
      <c r="L35" s="56"/>
      <c r="M35" s="56"/>
      <c r="N35" s="56"/>
      <c r="O35" s="56"/>
      <c r="P35" s="56"/>
      <c r="Q35" s="56"/>
      <c r="R35" s="56"/>
      <c r="S35" s="56"/>
      <c r="T35" s="56"/>
      <c r="U35" s="56"/>
      <c r="V35" s="56"/>
      <c r="W35" s="56"/>
      <c r="X35" s="56"/>
      <c r="Y35" s="56"/>
      <c r="Z35" s="56"/>
      <c r="AA35" s="56"/>
      <c r="AB35" s="56"/>
      <c r="AC35" s="56"/>
      <c r="AD35" s="56"/>
      <c r="AE35" s="56"/>
      <c r="AF35" s="56"/>
      <c r="AG35" s="56"/>
    </row>
    <row r="36" spans="1:33" s="34" customFormat="1" ht="42.75" customHeight="1" x14ac:dyDescent="0.25">
      <c r="A36" s="174" t="s">
        <v>612</v>
      </c>
      <c r="B36" s="175" t="s">
        <v>610</v>
      </c>
      <c r="C36" s="175">
        <v>1</v>
      </c>
      <c r="D36" s="176">
        <v>10</v>
      </c>
      <c r="E36" s="176">
        <v>15</v>
      </c>
      <c r="F36" s="179">
        <v>44221</v>
      </c>
      <c r="G36" s="164">
        <v>44547</v>
      </c>
      <c r="H36" s="177">
        <f t="shared" si="0"/>
        <v>3810000</v>
      </c>
      <c r="I36" s="183">
        <f t="shared" si="1"/>
        <v>40005000</v>
      </c>
      <c r="J36" s="178" t="s">
        <v>611</v>
      </c>
      <c r="K36" s="56"/>
      <c r="L36" s="56"/>
      <c r="M36" s="56"/>
      <c r="N36" s="56"/>
      <c r="O36" s="56"/>
      <c r="P36" s="56"/>
      <c r="Q36" s="56"/>
      <c r="R36" s="56"/>
      <c r="S36" s="56"/>
      <c r="T36" s="56"/>
      <c r="U36" s="56"/>
      <c r="V36" s="56"/>
      <c r="W36" s="56"/>
      <c r="X36" s="56"/>
      <c r="Y36" s="56"/>
      <c r="Z36" s="56"/>
      <c r="AA36" s="56"/>
      <c r="AB36" s="56"/>
      <c r="AC36" s="56"/>
      <c r="AD36" s="56"/>
      <c r="AE36" s="56"/>
      <c r="AF36" s="56"/>
      <c r="AG36" s="56"/>
    </row>
    <row r="37" spans="1:33" s="34" customFormat="1" ht="42.75" x14ac:dyDescent="0.25">
      <c r="A37" s="174"/>
      <c r="B37" s="175" t="s">
        <v>33</v>
      </c>
      <c r="C37" s="175">
        <v>2</v>
      </c>
      <c r="D37" s="176">
        <v>10</v>
      </c>
      <c r="E37" s="176">
        <v>15</v>
      </c>
      <c r="F37" s="179">
        <v>44221</v>
      </c>
      <c r="G37" s="164">
        <v>44547</v>
      </c>
      <c r="H37" s="177">
        <f t="shared" si="0"/>
        <v>3810000</v>
      </c>
      <c r="I37" s="183">
        <f t="shared" si="1"/>
        <v>80010000</v>
      </c>
      <c r="J37" s="178"/>
      <c r="K37" s="56"/>
      <c r="L37" s="56"/>
      <c r="M37" s="56"/>
      <c r="N37" s="56"/>
      <c r="O37" s="56"/>
      <c r="P37" s="56"/>
      <c r="Q37" s="56"/>
      <c r="R37" s="56"/>
      <c r="S37" s="56"/>
      <c r="T37" s="56"/>
      <c r="U37" s="56"/>
      <c r="V37" s="56"/>
      <c r="W37" s="56"/>
      <c r="X37" s="56"/>
      <c r="Y37" s="56"/>
      <c r="Z37" s="56"/>
      <c r="AA37" s="56"/>
      <c r="AB37" s="56"/>
      <c r="AC37" s="56"/>
      <c r="AD37" s="56"/>
      <c r="AE37" s="56"/>
      <c r="AF37" s="56"/>
      <c r="AG37" s="56"/>
    </row>
    <row r="38" spans="1:33" s="34" customFormat="1" ht="57" x14ac:dyDescent="0.25">
      <c r="A38" s="174" t="s">
        <v>612</v>
      </c>
      <c r="B38" s="175" t="s">
        <v>33</v>
      </c>
      <c r="C38" s="175">
        <v>1</v>
      </c>
      <c r="D38" s="176">
        <v>10</v>
      </c>
      <c r="E38" s="176">
        <v>15</v>
      </c>
      <c r="F38" s="179">
        <v>44221</v>
      </c>
      <c r="G38" s="164">
        <v>44547</v>
      </c>
      <c r="H38" s="177">
        <f t="shared" si="0"/>
        <v>3810000</v>
      </c>
      <c r="I38" s="183">
        <f t="shared" si="1"/>
        <v>40005000</v>
      </c>
      <c r="J38" s="178" t="s">
        <v>613</v>
      </c>
      <c r="K38" s="56"/>
      <c r="L38" s="56"/>
      <c r="M38" s="56"/>
      <c r="N38" s="56"/>
      <c r="O38" s="56"/>
      <c r="P38" s="56"/>
      <c r="Q38" s="56"/>
      <c r="R38" s="56"/>
      <c r="S38" s="56"/>
      <c r="T38" s="56"/>
      <c r="U38" s="56"/>
      <c r="V38" s="56"/>
      <c r="W38" s="56"/>
      <c r="X38" s="56"/>
      <c r="Y38" s="56"/>
      <c r="Z38" s="56"/>
      <c r="AA38" s="56"/>
      <c r="AB38" s="56"/>
      <c r="AC38" s="56"/>
      <c r="AD38" s="56"/>
      <c r="AE38" s="56"/>
      <c r="AF38" s="56"/>
      <c r="AG38" s="56"/>
    </row>
    <row r="39" spans="1:33" s="34" customFormat="1" ht="57" x14ac:dyDescent="0.25">
      <c r="A39" s="174" t="s">
        <v>612</v>
      </c>
      <c r="B39" s="175" t="s">
        <v>33</v>
      </c>
      <c r="C39" s="175">
        <v>1</v>
      </c>
      <c r="D39" s="176">
        <v>10</v>
      </c>
      <c r="E39" s="176">
        <v>15</v>
      </c>
      <c r="F39" s="179">
        <v>44221</v>
      </c>
      <c r="G39" s="164">
        <v>44547</v>
      </c>
      <c r="H39" s="177">
        <f t="shared" si="0"/>
        <v>3810000</v>
      </c>
      <c r="I39" s="183">
        <f t="shared" si="1"/>
        <v>40005000</v>
      </c>
      <c r="J39" s="178" t="s">
        <v>613</v>
      </c>
      <c r="K39" s="56"/>
      <c r="L39" s="56"/>
      <c r="M39" s="56"/>
      <c r="N39" s="56"/>
      <c r="O39" s="56"/>
      <c r="P39" s="56"/>
      <c r="Q39" s="56"/>
      <c r="R39" s="56"/>
      <c r="S39" s="56"/>
      <c r="T39" s="56"/>
      <c r="U39" s="56"/>
      <c r="V39" s="56"/>
      <c r="W39" s="56"/>
      <c r="X39" s="56"/>
      <c r="Y39" s="56"/>
      <c r="Z39" s="56"/>
      <c r="AA39" s="56"/>
      <c r="AB39" s="56"/>
      <c r="AC39" s="56"/>
      <c r="AD39" s="56"/>
      <c r="AE39" s="56"/>
      <c r="AF39" s="56"/>
      <c r="AG39" s="56"/>
    </row>
    <row r="40" spans="1:33" s="34" customFormat="1" ht="42.75" x14ac:dyDescent="0.25">
      <c r="A40" s="174" t="s">
        <v>612</v>
      </c>
      <c r="B40" s="175" t="s">
        <v>33</v>
      </c>
      <c r="C40" s="175">
        <v>2</v>
      </c>
      <c r="D40" s="176">
        <v>10</v>
      </c>
      <c r="E40" s="176">
        <v>15</v>
      </c>
      <c r="F40" s="179">
        <v>44221</v>
      </c>
      <c r="G40" s="164">
        <v>44547</v>
      </c>
      <c r="H40" s="177">
        <f t="shared" si="0"/>
        <v>3810000</v>
      </c>
      <c r="I40" s="183">
        <f t="shared" si="1"/>
        <v>80010000</v>
      </c>
      <c r="J40" s="178" t="s">
        <v>614</v>
      </c>
      <c r="K40" s="56"/>
      <c r="L40" s="56"/>
      <c r="M40" s="56"/>
      <c r="N40" s="56"/>
      <c r="O40" s="56"/>
      <c r="P40" s="56"/>
      <c r="Q40" s="56"/>
      <c r="R40" s="56"/>
      <c r="S40" s="56"/>
      <c r="T40" s="56"/>
      <c r="U40" s="56"/>
      <c r="V40" s="56"/>
      <c r="W40" s="56"/>
      <c r="X40" s="56"/>
      <c r="Y40" s="56"/>
      <c r="Z40" s="56"/>
      <c r="AA40" s="56"/>
      <c r="AB40" s="56"/>
      <c r="AC40" s="56"/>
      <c r="AD40" s="56"/>
      <c r="AE40" s="56"/>
      <c r="AF40" s="56"/>
      <c r="AG40" s="56"/>
    </row>
    <row r="41" spans="1:33" s="34" customFormat="1" ht="42.75" x14ac:dyDescent="0.25">
      <c r="A41" s="174" t="s">
        <v>612</v>
      </c>
      <c r="B41" s="175" t="s">
        <v>33</v>
      </c>
      <c r="C41" s="175">
        <v>2</v>
      </c>
      <c r="D41" s="176">
        <v>10</v>
      </c>
      <c r="E41" s="176">
        <v>15</v>
      </c>
      <c r="F41" s="179">
        <v>44221</v>
      </c>
      <c r="G41" s="164">
        <v>44547</v>
      </c>
      <c r="H41" s="177">
        <f t="shared" si="0"/>
        <v>3810000</v>
      </c>
      <c r="I41" s="183">
        <f t="shared" si="1"/>
        <v>80010000</v>
      </c>
      <c r="J41" s="178" t="s">
        <v>614</v>
      </c>
      <c r="K41" s="56"/>
      <c r="L41" s="56"/>
      <c r="M41" s="56"/>
      <c r="N41" s="56"/>
      <c r="O41" s="56"/>
      <c r="P41" s="56"/>
      <c r="Q41" s="56"/>
      <c r="R41" s="56"/>
      <c r="S41" s="56"/>
      <c r="T41" s="56"/>
      <c r="U41" s="56"/>
      <c r="V41" s="56"/>
      <c r="W41" s="56"/>
      <c r="X41" s="56"/>
      <c r="Y41" s="56"/>
      <c r="Z41" s="56"/>
      <c r="AA41" s="56"/>
      <c r="AB41" s="56"/>
      <c r="AC41" s="56"/>
      <c r="AD41" s="56"/>
      <c r="AE41" s="56"/>
      <c r="AF41" s="56"/>
      <c r="AG41" s="56"/>
    </row>
    <row r="42" spans="1:33" s="34" customFormat="1" ht="71.25" x14ac:dyDescent="0.25">
      <c r="A42" s="174" t="s">
        <v>612</v>
      </c>
      <c r="B42" s="175" t="s">
        <v>33</v>
      </c>
      <c r="C42" s="175">
        <v>1</v>
      </c>
      <c r="D42" s="176">
        <v>10</v>
      </c>
      <c r="E42" s="176">
        <v>15</v>
      </c>
      <c r="F42" s="179">
        <v>44221</v>
      </c>
      <c r="G42" s="164">
        <v>44547</v>
      </c>
      <c r="H42" s="177">
        <f t="shared" si="0"/>
        <v>3810000</v>
      </c>
      <c r="I42" s="183">
        <f t="shared" si="1"/>
        <v>40005000</v>
      </c>
      <c r="J42" s="178" t="s">
        <v>615</v>
      </c>
      <c r="K42" s="56"/>
      <c r="L42" s="56"/>
      <c r="M42" s="56"/>
      <c r="N42" s="56"/>
      <c r="O42" s="56"/>
      <c r="P42" s="56"/>
      <c r="Q42" s="56"/>
      <c r="R42" s="56"/>
      <c r="S42" s="56"/>
      <c r="T42" s="56"/>
      <c r="U42" s="56"/>
      <c r="V42" s="56"/>
      <c r="W42" s="56"/>
      <c r="X42" s="56"/>
      <c r="Y42" s="56"/>
      <c r="Z42" s="56"/>
      <c r="AA42" s="56"/>
      <c r="AB42" s="56"/>
      <c r="AC42" s="56"/>
      <c r="AD42" s="56"/>
      <c r="AE42" s="56"/>
      <c r="AF42" s="56"/>
      <c r="AG42" s="56"/>
    </row>
    <row r="43" spans="1:33" s="34" customFormat="1" ht="71.25" x14ac:dyDescent="0.25">
      <c r="A43" s="174" t="s">
        <v>612</v>
      </c>
      <c r="B43" s="175" t="s">
        <v>33</v>
      </c>
      <c r="C43" s="175">
        <v>1</v>
      </c>
      <c r="D43" s="176">
        <v>10</v>
      </c>
      <c r="E43" s="176">
        <v>15</v>
      </c>
      <c r="F43" s="179">
        <v>44221</v>
      </c>
      <c r="G43" s="164">
        <v>44547</v>
      </c>
      <c r="H43" s="177">
        <f t="shared" si="0"/>
        <v>3810000</v>
      </c>
      <c r="I43" s="183">
        <f t="shared" si="1"/>
        <v>40005000</v>
      </c>
      <c r="J43" s="178" t="s">
        <v>615</v>
      </c>
      <c r="K43" s="56"/>
      <c r="L43" s="56"/>
      <c r="M43" s="56"/>
      <c r="N43" s="56"/>
      <c r="O43" s="56"/>
      <c r="P43" s="56"/>
      <c r="Q43" s="56"/>
      <c r="R43" s="56"/>
      <c r="S43" s="56"/>
      <c r="T43" s="56"/>
      <c r="U43" s="56"/>
      <c r="V43" s="56"/>
      <c r="W43" s="56"/>
      <c r="X43" s="56"/>
      <c r="Y43" s="56"/>
      <c r="Z43" s="56"/>
      <c r="AA43" s="56"/>
      <c r="AB43" s="56"/>
      <c r="AC43" s="56"/>
      <c r="AD43" s="56"/>
      <c r="AE43" s="56"/>
      <c r="AF43" s="56"/>
      <c r="AG43" s="56"/>
    </row>
    <row r="44" spans="1:33" s="34" customFormat="1" ht="71.25" x14ac:dyDescent="0.25">
      <c r="A44" s="174" t="s">
        <v>612</v>
      </c>
      <c r="B44" s="175" t="s">
        <v>33</v>
      </c>
      <c r="C44" s="175">
        <v>1</v>
      </c>
      <c r="D44" s="176">
        <v>10</v>
      </c>
      <c r="E44" s="176">
        <v>15</v>
      </c>
      <c r="F44" s="179">
        <v>44221</v>
      </c>
      <c r="G44" s="164">
        <v>44547</v>
      </c>
      <c r="H44" s="177">
        <f t="shared" si="0"/>
        <v>3810000</v>
      </c>
      <c r="I44" s="183">
        <f t="shared" si="1"/>
        <v>40005000</v>
      </c>
      <c r="J44" s="178" t="s">
        <v>615</v>
      </c>
      <c r="K44" s="56"/>
      <c r="L44" s="56"/>
      <c r="M44" s="56"/>
      <c r="N44" s="56"/>
      <c r="O44" s="56"/>
      <c r="P44" s="56"/>
      <c r="Q44" s="56"/>
      <c r="R44" s="56"/>
      <c r="S44" s="56"/>
      <c r="T44" s="56"/>
      <c r="U44" s="56"/>
      <c r="V44" s="56"/>
      <c r="W44" s="56"/>
      <c r="X44" s="56"/>
      <c r="Y44" s="56"/>
      <c r="Z44" s="56"/>
      <c r="AA44" s="56"/>
      <c r="AB44" s="56"/>
      <c r="AC44" s="56"/>
      <c r="AD44" s="56"/>
      <c r="AE44" s="56"/>
      <c r="AF44" s="56"/>
      <c r="AG44" s="56"/>
    </row>
    <row r="45" spans="1:33" s="34" customFormat="1" ht="57" x14ac:dyDescent="0.25">
      <c r="A45" s="174" t="s">
        <v>612</v>
      </c>
      <c r="B45" s="175" t="s">
        <v>616</v>
      </c>
      <c r="C45" s="175">
        <v>1</v>
      </c>
      <c r="D45" s="176">
        <v>10</v>
      </c>
      <c r="E45" s="176">
        <v>15</v>
      </c>
      <c r="F45" s="179">
        <v>44221</v>
      </c>
      <c r="G45" s="164">
        <v>44547</v>
      </c>
      <c r="H45" s="177">
        <f t="shared" si="0"/>
        <v>3810000</v>
      </c>
      <c r="I45" s="183">
        <f t="shared" si="1"/>
        <v>40005000</v>
      </c>
      <c r="J45" s="178" t="s">
        <v>617</v>
      </c>
      <c r="K45" s="56"/>
      <c r="L45" s="56"/>
      <c r="M45" s="56"/>
      <c r="N45" s="56"/>
      <c r="O45" s="56"/>
      <c r="P45" s="56"/>
      <c r="Q45" s="56"/>
      <c r="R45" s="56"/>
      <c r="S45" s="56"/>
      <c r="T45" s="56"/>
      <c r="U45" s="56"/>
      <c r="V45" s="56"/>
      <c r="W45" s="56"/>
      <c r="X45" s="56"/>
      <c r="Y45" s="56"/>
      <c r="Z45" s="56"/>
      <c r="AA45" s="56"/>
      <c r="AB45" s="56"/>
      <c r="AC45" s="56"/>
      <c r="AD45" s="56"/>
      <c r="AE45" s="56"/>
      <c r="AF45" s="56"/>
      <c r="AG45" s="56"/>
    </row>
    <row r="46" spans="1:33" s="34" customFormat="1" ht="57" x14ac:dyDescent="0.25">
      <c r="A46" s="174" t="s">
        <v>612</v>
      </c>
      <c r="B46" s="175" t="s">
        <v>618</v>
      </c>
      <c r="C46" s="175">
        <v>1</v>
      </c>
      <c r="D46" s="176">
        <v>10</v>
      </c>
      <c r="E46" s="176">
        <v>15</v>
      </c>
      <c r="F46" s="179">
        <v>44221</v>
      </c>
      <c r="G46" s="164">
        <v>44547</v>
      </c>
      <c r="H46" s="177">
        <f t="shared" si="0"/>
        <v>3810000</v>
      </c>
      <c r="I46" s="183">
        <f t="shared" si="1"/>
        <v>40005000</v>
      </c>
      <c r="J46" s="178" t="s">
        <v>617</v>
      </c>
      <c r="K46" s="56"/>
      <c r="L46" s="56"/>
      <c r="M46" s="56"/>
      <c r="N46" s="56"/>
      <c r="O46" s="56"/>
      <c r="P46" s="56"/>
      <c r="Q46" s="56"/>
      <c r="R46" s="56"/>
      <c r="S46" s="56"/>
      <c r="T46" s="56"/>
      <c r="U46" s="56"/>
      <c r="V46" s="56"/>
      <c r="W46" s="56"/>
      <c r="X46" s="56"/>
      <c r="Y46" s="56"/>
      <c r="Z46" s="56"/>
      <c r="AA46" s="56"/>
      <c r="AB46" s="56"/>
      <c r="AC46" s="56"/>
      <c r="AD46" s="56"/>
      <c r="AE46" s="56"/>
      <c r="AF46" s="56"/>
      <c r="AG46" s="56"/>
    </row>
    <row r="47" spans="1:33" s="224" customFormat="1" ht="114.75" thickBot="1" x14ac:dyDescent="0.25">
      <c r="A47" s="174" t="s">
        <v>619</v>
      </c>
      <c r="B47" s="175" t="s">
        <v>33</v>
      </c>
      <c r="C47" s="175">
        <v>1</v>
      </c>
      <c r="D47" s="176">
        <v>10</v>
      </c>
      <c r="E47" s="176">
        <v>15</v>
      </c>
      <c r="F47" s="179">
        <v>44221</v>
      </c>
      <c r="G47" s="164">
        <v>44547</v>
      </c>
      <c r="H47" s="177">
        <f t="shared" si="0"/>
        <v>3810000</v>
      </c>
      <c r="I47" s="183">
        <f t="shared" si="1"/>
        <v>40005000</v>
      </c>
      <c r="J47" s="178" t="s">
        <v>620</v>
      </c>
      <c r="K47" s="223"/>
      <c r="L47" s="223"/>
      <c r="M47" s="223"/>
      <c r="N47" s="52"/>
      <c r="O47" s="53"/>
      <c r="P47" s="53"/>
      <c r="Q47" s="222"/>
      <c r="R47" s="222"/>
      <c r="S47" s="40"/>
      <c r="T47" s="57"/>
    </row>
    <row r="48" spans="1:33" s="234" customFormat="1" ht="21.75" thickBot="1" x14ac:dyDescent="0.4">
      <c r="A48" s="212"/>
      <c r="B48" s="213" t="s">
        <v>3</v>
      </c>
      <c r="C48" s="213">
        <f>SUM(C16:C47)</f>
        <v>42</v>
      </c>
      <c r="D48" s="214"/>
      <c r="E48" s="215"/>
      <c r="F48" s="214"/>
      <c r="G48" s="214"/>
      <c r="H48" s="214"/>
      <c r="I48" s="216">
        <f>SUM(I16:I47)</f>
        <v>1680210000</v>
      </c>
      <c r="J48" s="217"/>
      <c r="K48" s="233"/>
      <c r="L48" s="233"/>
      <c r="M48" s="233"/>
      <c r="N48" s="233"/>
      <c r="O48" s="233"/>
      <c r="P48" s="233"/>
      <c r="Q48" s="233"/>
      <c r="R48" s="233"/>
      <c r="S48" s="233"/>
      <c r="T48" s="233"/>
      <c r="U48" s="233"/>
      <c r="V48" s="233"/>
      <c r="W48" s="233"/>
      <c r="X48" s="233"/>
      <c r="Y48" s="233"/>
      <c r="Z48" s="233"/>
      <c r="AA48" s="233"/>
      <c r="AB48" s="233"/>
      <c r="AC48" s="233"/>
      <c r="AD48" s="233"/>
      <c r="AE48" s="233"/>
      <c r="AF48" s="233"/>
      <c r="AG48" s="233"/>
    </row>
    <row r="49" spans="1:33" s="34" customFormat="1" ht="18" customHeight="1" x14ac:dyDescent="0.25">
      <c r="A49" s="47"/>
      <c r="B49" s="75"/>
      <c r="C49" s="76"/>
      <c r="D49" s="47"/>
      <c r="E49" s="77"/>
      <c r="F49" s="47"/>
      <c r="G49" s="47"/>
      <c r="H49" s="47"/>
      <c r="I49" s="78"/>
      <c r="J49" s="79"/>
      <c r="K49" s="56"/>
      <c r="L49" s="56"/>
      <c r="M49" s="56"/>
      <c r="N49" s="56"/>
      <c r="O49" s="56"/>
      <c r="P49" s="56"/>
      <c r="Q49" s="56"/>
      <c r="R49" s="56"/>
      <c r="S49" s="56"/>
      <c r="T49" s="56"/>
      <c r="U49" s="56"/>
      <c r="V49" s="56"/>
      <c r="W49" s="56"/>
      <c r="X49" s="56"/>
      <c r="Y49" s="56"/>
      <c r="Z49" s="56"/>
      <c r="AA49" s="56"/>
      <c r="AB49" s="56"/>
      <c r="AC49" s="56"/>
      <c r="AD49" s="56"/>
      <c r="AE49" s="56"/>
      <c r="AF49" s="56"/>
      <c r="AG49" s="56"/>
    </row>
    <row r="50" spans="1:33" s="34" customFormat="1" ht="18" customHeight="1" x14ac:dyDescent="0.25">
      <c r="A50" s="47"/>
      <c r="B50" s="75"/>
      <c r="C50" s="76"/>
      <c r="D50" s="47"/>
      <c r="E50" s="77"/>
      <c r="F50" s="47"/>
      <c r="G50" s="47"/>
      <c r="H50" s="47"/>
      <c r="I50" s="78"/>
      <c r="J50" s="80"/>
      <c r="K50" s="56"/>
      <c r="L50" s="56"/>
      <c r="M50" s="56"/>
      <c r="N50" s="56"/>
      <c r="O50" s="56"/>
      <c r="P50" s="56"/>
      <c r="Q50" s="56"/>
      <c r="R50" s="56"/>
      <c r="S50" s="56"/>
      <c r="T50" s="56"/>
      <c r="U50" s="56"/>
      <c r="V50" s="56"/>
      <c r="W50" s="56"/>
      <c r="X50" s="56"/>
      <c r="Y50" s="56"/>
      <c r="Z50" s="56"/>
      <c r="AA50" s="56"/>
      <c r="AB50" s="56"/>
      <c r="AC50" s="56"/>
      <c r="AD50" s="56"/>
      <c r="AE50" s="56"/>
      <c r="AF50" s="56"/>
      <c r="AG50" s="56"/>
    </row>
    <row r="51" spans="1:33" s="34" customFormat="1" ht="18" customHeight="1" x14ac:dyDescent="0.25">
      <c r="A51" s="47"/>
      <c r="B51" s="75"/>
      <c r="C51" s="76"/>
      <c r="D51" s="47"/>
      <c r="E51" s="77"/>
      <c r="F51" s="47"/>
      <c r="G51" s="47"/>
      <c r="H51" s="47"/>
      <c r="I51" s="78"/>
      <c r="J51" s="79"/>
      <c r="K51" s="56"/>
      <c r="L51" s="56"/>
      <c r="M51" s="56"/>
      <c r="N51" s="56"/>
      <c r="O51" s="56"/>
      <c r="P51" s="56"/>
      <c r="Q51" s="56"/>
      <c r="R51" s="56"/>
      <c r="S51" s="56"/>
      <c r="T51" s="56"/>
      <c r="U51" s="56"/>
      <c r="V51" s="56"/>
      <c r="W51" s="56"/>
      <c r="X51" s="56"/>
      <c r="Y51" s="56"/>
      <c r="Z51" s="56"/>
      <c r="AA51" s="56"/>
      <c r="AB51" s="56"/>
      <c r="AC51" s="56"/>
      <c r="AD51" s="56"/>
      <c r="AE51" s="56"/>
      <c r="AF51" s="56"/>
      <c r="AG51" s="56"/>
    </row>
    <row r="52" spans="1:33" s="34" customFormat="1" ht="18" customHeight="1" x14ac:dyDescent="0.25">
      <c r="A52" s="47"/>
      <c r="B52" s="75"/>
      <c r="C52" s="76"/>
      <c r="D52" s="47"/>
      <c r="E52" s="77"/>
      <c r="F52" s="47"/>
      <c r="G52" s="47"/>
      <c r="H52" s="47"/>
      <c r="I52" s="78"/>
      <c r="J52" s="79"/>
      <c r="K52" s="56"/>
      <c r="L52" s="56"/>
      <c r="M52" s="56"/>
      <c r="N52" s="56"/>
      <c r="O52" s="56"/>
      <c r="P52" s="56"/>
      <c r="Q52" s="56"/>
      <c r="R52" s="56"/>
      <c r="S52" s="56"/>
      <c r="T52" s="56"/>
      <c r="U52" s="56"/>
      <c r="V52" s="56"/>
      <c r="W52" s="56"/>
      <c r="X52" s="56"/>
      <c r="Y52" s="56"/>
      <c r="Z52" s="56"/>
      <c r="AA52" s="56"/>
      <c r="AB52" s="56"/>
      <c r="AC52" s="56"/>
      <c r="AD52" s="56"/>
      <c r="AE52" s="56"/>
      <c r="AF52" s="56"/>
      <c r="AG52" s="56"/>
    </row>
    <row r="53" spans="1:33" s="34" customFormat="1" ht="18" customHeight="1" x14ac:dyDescent="0.25">
      <c r="A53" s="46"/>
      <c r="B53" s="46"/>
      <c r="C53" s="487"/>
      <c r="D53" s="46"/>
      <c r="E53" s="547"/>
      <c r="F53" s="547"/>
      <c r="G53" s="547"/>
      <c r="H53" s="46"/>
      <c r="I53" s="487"/>
      <c r="J53" s="487"/>
      <c r="K53" s="56"/>
      <c r="L53" s="56"/>
      <c r="M53" s="56"/>
      <c r="N53" s="56"/>
      <c r="O53" s="56"/>
      <c r="P53" s="56"/>
      <c r="Q53" s="56"/>
      <c r="R53" s="56"/>
      <c r="S53" s="56"/>
      <c r="T53" s="56"/>
      <c r="U53" s="56"/>
      <c r="V53" s="56"/>
      <c r="W53" s="56"/>
      <c r="X53" s="56"/>
      <c r="Y53" s="56"/>
      <c r="Z53" s="56"/>
      <c r="AA53" s="56"/>
      <c r="AB53" s="56"/>
      <c r="AC53" s="56"/>
      <c r="AD53" s="56"/>
      <c r="AE53" s="56"/>
      <c r="AF53" s="56"/>
      <c r="AG53" s="56"/>
    </row>
    <row r="54" spans="1:33" ht="15" customHeight="1" x14ac:dyDescent="0.25">
      <c r="A54" s="548" t="s">
        <v>68</v>
      </c>
      <c r="B54" s="548"/>
      <c r="C54" s="46"/>
      <c r="E54" s="549" t="s">
        <v>69</v>
      </c>
      <c r="F54" s="549"/>
      <c r="G54" s="549"/>
      <c r="I54" s="47"/>
      <c r="J54" s="487"/>
      <c r="K54" s="46"/>
      <c r="L54" s="46"/>
      <c r="M54" s="46"/>
      <c r="N54" s="46"/>
      <c r="O54" s="46"/>
      <c r="P54" s="46"/>
      <c r="Q54" s="46"/>
      <c r="R54" s="46"/>
      <c r="S54" s="46"/>
      <c r="T54" s="46"/>
      <c r="U54" s="46"/>
      <c r="V54" s="46"/>
      <c r="W54" s="46"/>
      <c r="X54" s="46"/>
      <c r="Y54" s="46"/>
      <c r="Z54" s="46"/>
      <c r="AA54" s="46"/>
      <c r="AB54" s="46"/>
      <c r="AC54" s="46"/>
      <c r="AD54" s="46"/>
      <c r="AE54" s="46"/>
      <c r="AF54" s="46"/>
      <c r="AG54" s="46"/>
    </row>
    <row r="55" spans="1:33" ht="15" customHeight="1" x14ac:dyDescent="0.25">
      <c r="A55" s="550" t="s">
        <v>71</v>
      </c>
      <c r="B55" s="550"/>
      <c r="C55" s="46"/>
      <c r="E55" s="532" t="s">
        <v>72</v>
      </c>
      <c r="F55" s="532"/>
      <c r="G55" s="532"/>
      <c r="J55" s="487"/>
      <c r="K55" s="46"/>
      <c r="L55" s="46"/>
      <c r="M55" s="46"/>
      <c r="N55" s="46"/>
      <c r="O55" s="46"/>
      <c r="P55" s="46"/>
      <c r="Q55" s="46"/>
      <c r="R55" s="46"/>
      <c r="S55" s="46"/>
      <c r="T55" s="46"/>
      <c r="U55" s="46"/>
      <c r="V55" s="46"/>
      <c r="W55" s="46"/>
      <c r="X55" s="46"/>
      <c r="Y55" s="46"/>
      <c r="Z55" s="46"/>
      <c r="AA55" s="46"/>
      <c r="AB55" s="46"/>
      <c r="AC55" s="46"/>
      <c r="AD55" s="46"/>
      <c r="AE55" s="46"/>
      <c r="AF55" s="46"/>
      <c r="AG55" s="46"/>
    </row>
    <row r="56" spans="1:33" ht="15" customHeight="1" x14ac:dyDescent="0.25">
      <c r="A56" s="532" t="s">
        <v>74</v>
      </c>
      <c r="B56" s="532"/>
      <c r="C56" s="46"/>
      <c r="E56" s="533" t="s">
        <v>75</v>
      </c>
      <c r="F56" s="533"/>
      <c r="G56" s="533"/>
      <c r="H56" s="45"/>
      <c r="J56" s="487"/>
    </row>
    <row r="57" spans="1:33" ht="15" customHeight="1" x14ac:dyDescent="0.25">
      <c r="A57" s="487"/>
      <c r="B57" s="487"/>
      <c r="C57" s="46"/>
      <c r="E57" s="488"/>
      <c r="F57" s="488"/>
      <c r="G57" s="488"/>
      <c r="H57" s="45"/>
      <c r="J57" s="487"/>
    </row>
    <row r="58" spans="1:33" ht="15" customHeight="1" x14ac:dyDescent="0.25">
      <c r="A58" s="487"/>
      <c r="B58" s="487"/>
      <c r="C58" s="46"/>
      <c r="E58" s="488"/>
      <c r="F58" s="488"/>
      <c r="G58" s="488"/>
      <c r="H58" s="45"/>
      <c r="J58" s="487"/>
    </row>
    <row r="59" spans="1:33" ht="15" customHeight="1" x14ac:dyDescent="0.25">
      <c r="A59" s="487"/>
      <c r="B59" s="487"/>
      <c r="C59" s="46"/>
      <c r="E59" s="488"/>
      <c r="F59" s="488"/>
      <c r="G59" s="488"/>
      <c r="H59" s="45"/>
      <c r="J59" s="487"/>
    </row>
    <row r="60" spans="1:33" ht="15" customHeight="1" x14ac:dyDescent="0.25">
      <c r="A60" s="487"/>
      <c r="B60" s="487"/>
      <c r="C60" s="46"/>
      <c r="E60" s="488"/>
      <c r="F60" s="488"/>
      <c r="G60" s="488"/>
      <c r="H60" s="45"/>
      <c r="J60" s="487"/>
    </row>
    <row r="61" spans="1:33" ht="42.75" customHeight="1" x14ac:dyDescent="0.25">
      <c r="C61" s="487"/>
    </row>
    <row r="62" spans="1:33" ht="42.75" customHeight="1" x14ac:dyDescent="0.25">
      <c r="C62" s="487"/>
    </row>
  </sheetData>
  <mergeCells count="26">
    <mergeCell ref="A8:H8"/>
    <mergeCell ref="A2:J2"/>
    <mergeCell ref="A3:J3"/>
    <mergeCell ref="A5:H5"/>
    <mergeCell ref="A6:H6"/>
    <mergeCell ref="A7:H7"/>
    <mergeCell ref="H10:J10"/>
    <mergeCell ref="I11:J11"/>
    <mergeCell ref="I12:J12"/>
    <mergeCell ref="A13:A14"/>
    <mergeCell ref="B13:B14"/>
    <mergeCell ref="C13:C14"/>
    <mergeCell ref="D13:D14"/>
    <mergeCell ref="E13:E14"/>
    <mergeCell ref="F13:G13"/>
    <mergeCell ref="H13:H14"/>
    <mergeCell ref="J13:J14"/>
    <mergeCell ref="A56:B56"/>
    <mergeCell ref="E56:G56"/>
    <mergeCell ref="I13:I14"/>
    <mergeCell ref="F15:G15"/>
    <mergeCell ref="E53:G53"/>
    <mergeCell ref="A54:B54"/>
    <mergeCell ref="E54:G54"/>
    <mergeCell ref="A55:B55"/>
    <mergeCell ref="E55:G55"/>
  </mergeCells>
  <printOptions horizontalCentered="1"/>
  <pageMargins left="0.59055118110236227" right="0.39370078740157483" top="0.78740157480314965" bottom="0.59055118110236227" header="0.31496062992125984" footer="0.31496062992125984"/>
  <pageSetup scale="34" orientation="landscape" r:id="rId1"/>
  <rowBreaks count="1" manualBreakCount="1">
    <brk id="27"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F31"/>
  <sheetViews>
    <sheetView workbookViewId="0">
      <selection activeCell="I6" sqref="I6"/>
    </sheetView>
  </sheetViews>
  <sheetFormatPr baseColWidth="10" defaultColWidth="11.42578125" defaultRowHeight="15" customHeight="1" x14ac:dyDescent="0.25"/>
  <cols>
    <col min="2" max="2" width="35.28515625" customWidth="1"/>
    <col min="3" max="3" width="20.28515625" customWidth="1"/>
    <col min="4" max="4" width="14.7109375" customWidth="1"/>
    <col min="5" max="5" width="18.140625" customWidth="1"/>
    <col min="6" max="6" width="13.85546875" customWidth="1"/>
  </cols>
  <sheetData>
    <row r="2" spans="2:6" ht="34.5" customHeight="1" x14ac:dyDescent="0.25">
      <c r="B2" s="90" t="s">
        <v>621</v>
      </c>
      <c r="C2" s="90" t="s">
        <v>622</v>
      </c>
      <c r="D2" s="91" t="s">
        <v>623</v>
      </c>
      <c r="E2" s="90" t="s">
        <v>624</v>
      </c>
    </row>
    <row r="3" spans="2:6" ht="15" customHeight="1" x14ac:dyDescent="0.25">
      <c r="B3" s="92" t="s">
        <v>625</v>
      </c>
      <c r="C3" s="93"/>
      <c r="D3" s="94" t="e">
        <f>'TIT-PRES'!#REF!</f>
        <v>#REF!</v>
      </c>
      <c r="E3" s="95" t="e">
        <f>'TIT-PRES'!#REF!</f>
        <v>#REF!</v>
      </c>
    </row>
    <row r="4" spans="2:6" ht="30" customHeight="1" x14ac:dyDescent="0.25">
      <c r="B4" s="96" t="s">
        <v>626</v>
      </c>
      <c r="C4" s="93"/>
      <c r="D4" s="94" t="e">
        <f>'TIT-INVES'!N21</f>
        <v>#REF!</v>
      </c>
      <c r="E4" s="95" t="e">
        <f>'TIT-INVES'!T21</f>
        <v>#REF!</v>
      </c>
    </row>
    <row r="5" spans="2:6" ht="15" customHeight="1" x14ac:dyDescent="0.25">
      <c r="B5" s="92" t="s">
        <v>627</v>
      </c>
      <c r="C5" s="93"/>
      <c r="D5" s="94">
        <f>'TIT-TRASV'!O25</f>
        <v>0</v>
      </c>
      <c r="E5" s="95">
        <f>'TIT-TRASV'!U25</f>
        <v>0</v>
      </c>
    </row>
    <row r="6" spans="2:6" ht="15" customHeight="1" x14ac:dyDescent="0.25">
      <c r="B6" s="92" t="s">
        <v>628</v>
      </c>
      <c r="C6" s="93"/>
      <c r="D6" s="94">
        <f>'SEGUIM-EP'!N19</f>
        <v>0</v>
      </c>
      <c r="E6" s="95">
        <f>'SEGUIM-EP'!T19</f>
        <v>0</v>
      </c>
    </row>
    <row r="7" spans="2:6" ht="15" customHeight="1" x14ac:dyDescent="0.25">
      <c r="B7" s="92" t="s">
        <v>629</v>
      </c>
      <c r="C7" s="97"/>
      <c r="D7" s="94">
        <f>'TIT-VIRT'!N23</f>
        <v>0</v>
      </c>
      <c r="E7" s="95">
        <f>'TIT-VIRT'!T23</f>
        <v>0</v>
      </c>
    </row>
    <row r="8" spans="2:6" ht="15.75" customHeight="1" x14ac:dyDescent="0.25">
      <c r="B8" s="685" t="s">
        <v>630</v>
      </c>
      <c r="C8" s="686"/>
      <c r="D8" s="687"/>
      <c r="E8" s="98">
        <v>257734450</v>
      </c>
    </row>
    <row r="9" spans="2:6" ht="15" customHeight="1" x14ac:dyDescent="0.25">
      <c r="E9" s="99"/>
    </row>
    <row r="10" spans="2:6" ht="15.75" customHeight="1" thickBot="1" x14ac:dyDescent="0.3"/>
    <row r="11" spans="2:6" ht="16.5" customHeight="1" thickBot="1" x14ac:dyDescent="0.3">
      <c r="B11" s="688" t="s">
        <v>631</v>
      </c>
      <c r="C11" s="689"/>
      <c r="D11" s="689"/>
      <c r="E11" s="689"/>
      <c r="F11" s="690"/>
    </row>
    <row r="12" spans="2:6" ht="30" customHeight="1" thickBot="1" x14ac:dyDescent="0.3">
      <c r="B12" s="100" t="s">
        <v>632</v>
      </c>
      <c r="C12" s="101" t="s">
        <v>633</v>
      </c>
      <c r="D12" s="102" t="s">
        <v>634</v>
      </c>
      <c r="E12" s="102" t="s">
        <v>635</v>
      </c>
      <c r="F12" s="103" t="s">
        <v>636</v>
      </c>
    </row>
    <row r="13" spans="2:6" ht="15" customHeight="1" x14ac:dyDescent="0.25">
      <c r="B13" s="104"/>
      <c r="C13" s="105"/>
      <c r="D13" s="106"/>
      <c r="E13" s="107"/>
      <c r="F13" s="108"/>
    </row>
    <row r="14" spans="2:6" ht="15" customHeight="1" x14ac:dyDescent="0.25">
      <c r="B14" s="109"/>
      <c r="C14" s="110"/>
      <c r="D14" s="111"/>
      <c r="E14" s="112"/>
      <c r="F14" s="113"/>
    </row>
    <row r="15" spans="2:6" ht="15" customHeight="1" x14ac:dyDescent="0.25">
      <c r="B15" s="109"/>
      <c r="C15" s="110"/>
      <c r="D15" s="111"/>
      <c r="E15" s="112"/>
      <c r="F15" s="113"/>
    </row>
    <row r="16" spans="2:6" ht="15" customHeight="1" x14ac:dyDescent="0.25">
      <c r="B16" s="109"/>
      <c r="C16" s="110"/>
      <c r="D16" s="111"/>
      <c r="E16" s="112"/>
      <c r="F16" s="113"/>
    </row>
    <row r="17" spans="2:6" ht="15" customHeight="1" x14ac:dyDescent="0.25">
      <c r="B17" s="114"/>
      <c r="C17" s="115"/>
      <c r="D17" s="116"/>
      <c r="E17" s="117"/>
      <c r="F17" s="118"/>
    </row>
    <row r="18" spans="2:6" ht="15" customHeight="1" x14ac:dyDescent="0.25">
      <c r="B18" s="114"/>
      <c r="C18" s="115"/>
      <c r="D18" s="116"/>
      <c r="E18" s="117"/>
      <c r="F18" s="118"/>
    </row>
    <row r="19" spans="2:6" ht="15" customHeight="1" x14ac:dyDescent="0.25">
      <c r="B19" s="109"/>
      <c r="C19" s="36"/>
      <c r="D19" s="116"/>
      <c r="E19" s="112"/>
      <c r="F19" s="113"/>
    </row>
    <row r="20" spans="2:6" ht="15" customHeight="1" x14ac:dyDescent="0.25">
      <c r="B20" s="109"/>
      <c r="C20" s="36"/>
      <c r="D20" s="111"/>
      <c r="E20" s="119"/>
      <c r="F20" s="120"/>
    </row>
    <row r="21" spans="2:6" ht="15" customHeight="1" thickBot="1" x14ac:dyDescent="0.3">
      <c r="B21" s="121"/>
      <c r="C21" s="122"/>
      <c r="D21" s="123"/>
      <c r="E21" s="124"/>
      <c r="F21" s="125"/>
    </row>
    <row r="23" spans="2:6" s="47" customFormat="1" ht="15" customHeight="1" x14ac:dyDescent="0.25">
      <c r="C23" s="126"/>
    </row>
    <row r="24" spans="2:6" s="47" customFormat="1" ht="15" customHeight="1" x14ac:dyDescent="0.25">
      <c r="C24" s="126"/>
    </row>
    <row r="25" spans="2:6" s="47" customFormat="1" ht="15" customHeight="1" x14ac:dyDescent="0.25">
      <c r="C25" s="126"/>
    </row>
    <row r="26" spans="2:6" s="47" customFormat="1" ht="15" customHeight="1" x14ac:dyDescent="0.25">
      <c r="C26" s="126"/>
    </row>
    <row r="27" spans="2:6" s="47" customFormat="1" ht="15" customHeight="1" x14ac:dyDescent="0.25">
      <c r="C27" s="126"/>
    </row>
    <row r="28" spans="2:6" s="47" customFormat="1" ht="15" customHeight="1" x14ac:dyDescent="0.25">
      <c r="C28" s="126"/>
    </row>
    <row r="29" spans="2:6" s="47" customFormat="1" ht="15" customHeight="1" x14ac:dyDescent="0.25">
      <c r="C29" s="126"/>
    </row>
    <row r="30" spans="2:6" s="47" customFormat="1" ht="15" customHeight="1" x14ac:dyDescent="0.25"/>
    <row r="31" spans="2:6" s="47" customFormat="1" ht="15" customHeight="1" x14ac:dyDescent="0.25"/>
  </sheetData>
  <mergeCells count="2">
    <mergeCell ref="B8:D8"/>
    <mergeCell ref="B11:F11"/>
  </mergeCells>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21</vt:i4>
      </vt:variant>
    </vt:vector>
  </HeadingPairs>
  <TitlesOfParts>
    <vt:vector size="37" baseType="lpstr">
      <vt:lpstr>TIT-PRES</vt:lpstr>
      <vt:lpstr>TIT-VIRT</vt:lpstr>
      <vt:lpstr>SEGUIM-EP</vt:lpstr>
      <vt:lpstr>TIT-TRASV</vt:lpstr>
      <vt:lpstr>TIT-INVES</vt:lpstr>
      <vt:lpstr>INVESTIG</vt:lpstr>
      <vt:lpstr>ARTIC</vt:lpstr>
      <vt:lpstr>COMP-VIRT</vt:lpstr>
      <vt:lpstr>COMP</vt:lpstr>
      <vt:lpstr>DESPL</vt:lpstr>
      <vt:lpstr>SER</vt:lpstr>
      <vt:lpstr>RESUMEN</vt:lpstr>
      <vt:lpstr>Contratacion</vt:lpstr>
      <vt:lpstr>Hoja2</vt:lpstr>
      <vt:lpstr>REG TIT PRES (2)</vt:lpstr>
      <vt:lpstr>Adiciones</vt:lpstr>
      <vt:lpstr>ARTIC!Área_de_impresión</vt:lpstr>
      <vt:lpstr>COMP!Área_de_impresión</vt:lpstr>
      <vt:lpstr>'COMP-VIRT'!Área_de_impresión</vt:lpstr>
      <vt:lpstr>Contratacion!Área_de_impresión</vt:lpstr>
      <vt:lpstr>DESPL!Área_de_impresión</vt:lpstr>
      <vt:lpstr>INVESTIG!Área_de_impresión</vt:lpstr>
      <vt:lpstr>'REG TIT PRES (2)'!Área_de_impresión</vt:lpstr>
      <vt:lpstr>'SEGUIM-EP'!Área_de_impresión</vt:lpstr>
      <vt:lpstr>SER!Área_de_impresión</vt:lpstr>
      <vt:lpstr>'TIT-INVES'!Área_de_impresión</vt:lpstr>
      <vt:lpstr>'TIT-PRES'!Área_de_impresión</vt:lpstr>
      <vt:lpstr>'TIT-TRASV'!Área_de_impresión</vt:lpstr>
      <vt:lpstr>'TIT-VIRT'!Área_de_impresión</vt:lpstr>
      <vt:lpstr>Contratacion!Títulos_a_imprimir</vt:lpstr>
      <vt:lpstr>INVESTIG!Títulos_a_imprimir</vt:lpstr>
      <vt:lpstr>'REG TIT PRES (2)'!Títulos_a_imprimir</vt:lpstr>
      <vt:lpstr>'SEGUIM-EP'!Títulos_a_imprimir</vt:lpstr>
      <vt:lpstr>'TIT-INVES'!Títulos_a_imprimir</vt:lpstr>
      <vt:lpstr>'TIT-PRES'!Títulos_a_imprimir</vt:lpstr>
      <vt:lpstr>'TIT-TRASV'!Títulos_a_imprimir</vt:lpstr>
      <vt:lpstr>'TIT-VIRT'!Títulos_a_imprimir</vt:lpstr>
    </vt:vector>
  </TitlesOfParts>
  <Manager/>
  <Company>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Edward Mesa</cp:lastModifiedBy>
  <cp:revision/>
  <dcterms:created xsi:type="dcterms:W3CDTF">2015-01-06T15:05:52Z</dcterms:created>
  <dcterms:modified xsi:type="dcterms:W3CDTF">2021-01-19T06:45:41Z</dcterms:modified>
  <cp:category/>
  <cp:contentStatus/>
</cp:coreProperties>
</file>