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ELEMENTOS DE PROTECCION PERSONAL\PUBLICAR\"/>
    </mc:Choice>
  </mc:AlternateContent>
  <xr:revisionPtr revIDLastSave="0" documentId="8_{D534B3F0-779F-418B-A5E4-25A29E494F14}" xr6:coauthVersionLast="47" xr6:coauthVersionMax="47" xr10:uidLastSave="{00000000-0000-0000-0000-000000000000}"/>
  <bookViews>
    <workbookView xWindow="-110" yWindow="-110" windowWidth="19420" windowHeight="10300" tabRatio="705" activeTab="1" xr2:uid="{00000000-000D-0000-FFFF-FFFF00000000}"/>
  </bookViews>
  <sheets>
    <sheet name="FM-029" sheetId="93" r:id="rId1"/>
    <sheet name="DEPURADO" sheetId="95" r:id="rId2"/>
    <sheet name="TECHO" sheetId="94" r:id="rId3"/>
    <sheet name="MATRIZ UAERMV OTRAS VIGENCIAS" sheetId="5" state="hidden" r:id="rId4"/>
  </sheets>
  <externalReferences>
    <externalReference r:id="rId5"/>
    <externalReference r:id="rId6"/>
    <externalReference r:id="rId7"/>
  </externalReferences>
  <definedNames>
    <definedName name="_xlnm._FilterDatabase" localSheetId="1" hidden="1">DEPURADO!#REF!</definedName>
    <definedName name="_xlnm._FilterDatabase" localSheetId="0" hidden="1">'FM-029'!#REF!</definedName>
    <definedName name="_xlnm._FilterDatabase" localSheetId="2" hidden="1">TECHO!#REF!</definedName>
    <definedName name="_xlnm.Print_Area" localSheetId="1">DEPURADO!$A$1:$W$60</definedName>
    <definedName name="_xlnm.Print_Area" localSheetId="0">'FM-029'!$A$1:$W$61</definedName>
    <definedName name="_xlnm.Print_Area" localSheetId="2">TECHO!$A$1:$O$50</definedName>
    <definedName name="dol" localSheetId="1">[1]TABULACION!#REF!</definedName>
    <definedName name="dol" localSheetId="0">[1]TABULACION!#REF!</definedName>
    <definedName name="dol" localSheetId="2">[1]TABULACION!#REF!</definedName>
    <definedName name="dol">[1]TABULACION!#REF!</definedName>
    <definedName name="DOLAR">[2]TABULACION!$C$22</definedName>
    <definedName name="DOLAR1" localSheetId="1">[3]TABULACION!#REF!</definedName>
    <definedName name="DOLAR1" localSheetId="0">[3]TABULACION!#REF!</definedName>
    <definedName name="DOLAR1" localSheetId="2">[3]TABULACION!#REF!</definedName>
    <definedName name="DOLAR1">[3]TABULACION!#REF!</definedName>
    <definedName name="LO" localSheetId="1">[3]TABULACION!#REF!</definedName>
    <definedName name="LO" localSheetId="0">[3]TABULACION!#REF!</definedName>
    <definedName name="LO" localSheetId="2">[3]TABULACION!#REF!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4" i="95" l="1"/>
  <c r="T54" i="95" s="1"/>
  <c r="U54" i="95" s="1"/>
  <c r="V54" i="95" s="1"/>
  <c r="Q54" i="95"/>
  <c r="R54" i="95" s="1"/>
  <c r="P54" i="95"/>
  <c r="S53" i="95"/>
  <c r="T53" i="95" s="1"/>
  <c r="U53" i="95" s="1"/>
  <c r="V53" i="95" s="1"/>
  <c r="R53" i="95"/>
  <c r="Q53" i="95"/>
  <c r="P53" i="95"/>
  <c r="S52" i="95"/>
  <c r="T52" i="95" s="1"/>
  <c r="U52" i="95" s="1"/>
  <c r="V52" i="95" s="1"/>
  <c r="R52" i="95"/>
  <c r="Q52" i="95"/>
  <c r="P52" i="95"/>
  <c r="S51" i="95"/>
  <c r="Q51" i="95"/>
  <c r="P51" i="95"/>
  <c r="S50" i="95"/>
  <c r="T50" i="95" s="1"/>
  <c r="U50" i="95" s="1"/>
  <c r="V50" i="95" s="1"/>
  <c r="Q50" i="95"/>
  <c r="R50" i="95" s="1"/>
  <c r="P50" i="95"/>
  <c r="S49" i="95"/>
  <c r="T49" i="95" s="1"/>
  <c r="U49" i="95" s="1"/>
  <c r="V49" i="95" s="1"/>
  <c r="R49" i="95"/>
  <c r="Q49" i="95"/>
  <c r="P49" i="95"/>
  <c r="S48" i="95"/>
  <c r="T48" i="95" s="1"/>
  <c r="U48" i="95" s="1"/>
  <c r="V48" i="95" s="1"/>
  <c r="R48" i="95"/>
  <c r="Q48" i="95"/>
  <c r="P48" i="95"/>
  <c r="S47" i="95"/>
  <c r="Q47" i="95"/>
  <c r="P47" i="95"/>
  <c r="S46" i="95"/>
  <c r="T46" i="95" s="1"/>
  <c r="U46" i="95" s="1"/>
  <c r="V46" i="95" s="1"/>
  <c r="Q46" i="95"/>
  <c r="R46" i="95" s="1"/>
  <c r="P46" i="95"/>
  <c r="S45" i="95"/>
  <c r="Q45" i="95"/>
  <c r="R45" i="95" s="1"/>
  <c r="P45" i="95"/>
  <c r="S44" i="95"/>
  <c r="R44" i="95"/>
  <c r="Q44" i="95"/>
  <c r="P44" i="95"/>
  <c r="S43" i="95"/>
  <c r="Q43" i="95"/>
  <c r="T43" i="95" s="1"/>
  <c r="U43" i="95" s="1"/>
  <c r="V43" i="95" s="1"/>
  <c r="P43" i="95"/>
  <c r="S42" i="95"/>
  <c r="Q42" i="95"/>
  <c r="R42" i="95" s="1"/>
  <c r="P42" i="95"/>
  <c r="S41" i="95"/>
  <c r="Q41" i="95"/>
  <c r="R41" i="95" s="1"/>
  <c r="P41" i="95"/>
  <c r="S40" i="95"/>
  <c r="Q40" i="95"/>
  <c r="R40" i="95" s="1"/>
  <c r="P40" i="95"/>
  <c r="S39" i="95"/>
  <c r="Q39" i="95"/>
  <c r="P39" i="95"/>
  <c r="T38" i="95"/>
  <c r="U38" i="95" s="1"/>
  <c r="V38" i="95" s="1"/>
  <c r="S38" i="95"/>
  <c r="Q38" i="95"/>
  <c r="R38" i="95" s="1"/>
  <c r="P38" i="95"/>
  <c r="S37" i="95"/>
  <c r="T37" i="95" s="1"/>
  <c r="U37" i="95" s="1"/>
  <c r="V37" i="95" s="1"/>
  <c r="R37" i="95"/>
  <c r="Q37" i="95"/>
  <c r="P37" i="95"/>
  <c r="S36" i="95"/>
  <c r="T36" i="95" s="1"/>
  <c r="U36" i="95" s="1"/>
  <c r="V36" i="95" s="1"/>
  <c r="R36" i="95"/>
  <c r="Q36" i="95"/>
  <c r="P36" i="95"/>
  <c r="S35" i="95"/>
  <c r="T35" i="95" s="1"/>
  <c r="U35" i="95" s="1"/>
  <c r="V35" i="95" s="1"/>
  <c r="Q35" i="95"/>
  <c r="R35" i="95" s="1"/>
  <c r="P35" i="95"/>
  <c r="S34" i="95"/>
  <c r="T34" i="95" s="1"/>
  <c r="U34" i="95" s="1"/>
  <c r="V34" i="95" s="1"/>
  <c r="Q34" i="95"/>
  <c r="R34" i="95" s="1"/>
  <c r="P34" i="95"/>
  <c r="S33" i="95"/>
  <c r="Q33" i="95"/>
  <c r="R33" i="95" s="1"/>
  <c r="P33" i="95"/>
  <c r="S32" i="95"/>
  <c r="Q32" i="95"/>
  <c r="R32" i="95" s="1"/>
  <c r="P32" i="95"/>
  <c r="S31" i="95"/>
  <c r="Q31" i="95"/>
  <c r="R31" i="95" s="1"/>
  <c r="P31" i="95"/>
  <c r="S30" i="95"/>
  <c r="Q30" i="95"/>
  <c r="R30" i="95" s="1"/>
  <c r="P30" i="95"/>
  <c r="S29" i="95"/>
  <c r="T29" i="95" s="1"/>
  <c r="U29" i="95" s="1"/>
  <c r="V29" i="95" s="1"/>
  <c r="Q29" i="95"/>
  <c r="R29" i="95" s="1"/>
  <c r="P29" i="95"/>
  <c r="S28" i="95"/>
  <c r="T28" i="95" s="1"/>
  <c r="U28" i="95" s="1"/>
  <c r="V28" i="95" s="1"/>
  <c r="R28" i="95"/>
  <c r="Q28" i="95"/>
  <c r="P28" i="95"/>
  <c r="S27" i="95"/>
  <c r="T27" i="95" s="1"/>
  <c r="U27" i="95" s="1"/>
  <c r="V27" i="95" s="1"/>
  <c r="Q27" i="95"/>
  <c r="R27" i="95" s="1"/>
  <c r="P27" i="95"/>
  <c r="S26" i="95"/>
  <c r="T26" i="95" s="1"/>
  <c r="U26" i="95" s="1"/>
  <c r="V26" i="95" s="1"/>
  <c r="Q26" i="95"/>
  <c r="R26" i="95" s="1"/>
  <c r="P26" i="95"/>
  <c r="S25" i="95"/>
  <c r="Q25" i="95"/>
  <c r="R25" i="95" s="1"/>
  <c r="P25" i="95"/>
  <c r="S24" i="95"/>
  <c r="Q24" i="95"/>
  <c r="R24" i="95" s="1"/>
  <c r="P24" i="95"/>
  <c r="S23" i="95"/>
  <c r="Q23" i="95"/>
  <c r="R23" i="95" s="1"/>
  <c r="P23" i="95"/>
  <c r="S22" i="95"/>
  <c r="Q22" i="95"/>
  <c r="R22" i="95" s="1"/>
  <c r="P22" i="95"/>
  <c r="S21" i="95"/>
  <c r="T21" i="95" s="1"/>
  <c r="U21" i="95" s="1"/>
  <c r="V21" i="95" s="1"/>
  <c r="Q21" i="95"/>
  <c r="R21" i="95" s="1"/>
  <c r="P21" i="95"/>
  <c r="S20" i="95"/>
  <c r="T20" i="95" s="1"/>
  <c r="U20" i="95" s="1"/>
  <c r="V20" i="95" s="1"/>
  <c r="R20" i="95"/>
  <c r="Q20" i="95"/>
  <c r="P20" i="95"/>
  <c r="S19" i="95"/>
  <c r="T19" i="95" s="1"/>
  <c r="U19" i="95" s="1"/>
  <c r="V19" i="95" s="1"/>
  <c r="Q19" i="95"/>
  <c r="R19" i="95" s="1"/>
  <c r="P19" i="95"/>
  <c r="S18" i="95"/>
  <c r="T18" i="95" s="1"/>
  <c r="U18" i="95" s="1"/>
  <c r="V18" i="95" s="1"/>
  <c r="Q18" i="95"/>
  <c r="R18" i="95" s="1"/>
  <c r="P18" i="95"/>
  <c r="S17" i="95"/>
  <c r="Q17" i="95"/>
  <c r="R17" i="95" s="1"/>
  <c r="P17" i="95"/>
  <c r="S16" i="95"/>
  <c r="Q16" i="95"/>
  <c r="R16" i="95" s="1"/>
  <c r="P16" i="95"/>
  <c r="S15" i="95"/>
  <c r="Q15" i="95"/>
  <c r="R15" i="95" s="1"/>
  <c r="P15" i="95"/>
  <c r="S14" i="95"/>
  <c r="Q14" i="95"/>
  <c r="R14" i="95" s="1"/>
  <c r="P14" i="95"/>
  <c r="S13" i="95"/>
  <c r="T13" i="95" s="1"/>
  <c r="U13" i="95" s="1"/>
  <c r="V13" i="95" s="1"/>
  <c r="Q13" i="95"/>
  <c r="R13" i="95" s="1"/>
  <c r="P13" i="95"/>
  <c r="S12" i="95"/>
  <c r="T12" i="95" s="1"/>
  <c r="U12" i="95" s="1"/>
  <c r="V12" i="95" s="1"/>
  <c r="R12" i="95"/>
  <c r="Q12" i="95"/>
  <c r="P12" i="95"/>
  <c r="S11" i="95"/>
  <c r="T11" i="95" s="1"/>
  <c r="U11" i="95" s="1"/>
  <c r="V11" i="95" s="1"/>
  <c r="Q11" i="95"/>
  <c r="R11" i="95" s="1"/>
  <c r="P11" i="95"/>
  <c r="S10" i="95"/>
  <c r="T10" i="95" s="1"/>
  <c r="U10" i="95" s="1"/>
  <c r="V10" i="95" s="1"/>
  <c r="Q10" i="95"/>
  <c r="R10" i="95" s="1"/>
  <c r="P10" i="95"/>
  <c r="S9" i="95"/>
  <c r="Q9" i="95"/>
  <c r="R9" i="95" s="1"/>
  <c r="P9" i="95"/>
  <c r="T9" i="95" l="1"/>
  <c r="U9" i="95" s="1"/>
  <c r="V9" i="95" s="1"/>
  <c r="T33" i="95"/>
  <c r="U33" i="95" s="1"/>
  <c r="V33" i="95" s="1"/>
  <c r="T15" i="95"/>
  <c r="U15" i="95" s="1"/>
  <c r="V15" i="95" s="1"/>
  <c r="T16" i="95"/>
  <c r="U16" i="95" s="1"/>
  <c r="V16" i="95" s="1"/>
  <c r="T23" i="95"/>
  <c r="U23" i="95" s="1"/>
  <c r="V23" i="95" s="1"/>
  <c r="T24" i="95"/>
  <c r="U24" i="95" s="1"/>
  <c r="V24" i="95" s="1"/>
  <c r="T31" i="95"/>
  <c r="U31" i="95" s="1"/>
  <c r="V31" i="95" s="1"/>
  <c r="T32" i="95"/>
  <c r="U32" i="95" s="1"/>
  <c r="V32" i="95" s="1"/>
  <c r="T39" i="95"/>
  <c r="U39" i="95" s="1"/>
  <c r="V39" i="95" s="1"/>
  <c r="T44" i="95"/>
  <c r="U44" i="95" s="1"/>
  <c r="V44" i="95" s="1"/>
  <c r="T45" i="95"/>
  <c r="U45" i="95" s="1"/>
  <c r="V45" i="95" s="1"/>
  <c r="T17" i="95"/>
  <c r="U17" i="95" s="1"/>
  <c r="V17" i="95" s="1"/>
  <c r="T25" i="95"/>
  <c r="U25" i="95" s="1"/>
  <c r="V25" i="95" s="1"/>
  <c r="T14" i="95"/>
  <c r="U14" i="95" s="1"/>
  <c r="V14" i="95" s="1"/>
  <c r="T22" i="95"/>
  <c r="U22" i="95" s="1"/>
  <c r="V22" i="95" s="1"/>
  <c r="T30" i="95"/>
  <c r="U30" i="95" s="1"/>
  <c r="V30" i="95" s="1"/>
  <c r="T40" i="95"/>
  <c r="U40" i="95" s="1"/>
  <c r="V40" i="95" s="1"/>
  <c r="T41" i="95"/>
  <c r="U41" i="95" s="1"/>
  <c r="V41" i="95" s="1"/>
  <c r="T42" i="95"/>
  <c r="U42" i="95" s="1"/>
  <c r="V42" i="95" s="1"/>
  <c r="T51" i="95"/>
  <c r="U51" i="95" s="1"/>
  <c r="V51" i="95" s="1"/>
  <c r="T47" i="95"/>
  <c r="U47" i="95" s="1"/>
  <c r="V47" i="95" s="1"/>
  <c r="R47" i="95"/>
  <c r="R39" i="95"/>
  <c r="R43" i="95"/>
  <c r="R51" i="95"/>
  <c r="R11" i="93"/>
  <c r="R12" i="93"/>
  <c r="R13" i="93"/>
  <c r="R14" i="93"/>
  <c r="R15" i="93"/>
  <c r="R16" i="93"/>
  <c r="R17" i="93"/>
  <c r="R18" i="93"/>
  <c r="R19" i="93"/>
  <c r="R20" i="93"/>
  <c r="R21" i="93"/>
  <c r="R22" i="93"/>
  <c r="R23" i="93"/>
  <c r="R24" i="93"/>
  <c r="R25" i="93"/>
  <c r="R26" i="93"/>
  <c r="R27" i="93"/>
  <c r="R28" i="93"/>
  <c r="R29" i="93"/>
  <c r="R30" i="93"/>
  <c r="R31" i="93"/>
  <c r="R32" i="93"/>
  <c r="R33" i="93"/>
  <c r="R34" i="93"/>
  <c r="R35" i="93"/>
  <c r="R36" i="93"/>
  <c r="R37" i="93"/>
  <c r="R38" i="93"/>
  <c r="R39" i="93"/>
  <c r="R40" i="93"/>
  <c r="R41" i="93"/>
  <c r="R42" i="93"/>
  <c r="R43" i="93"/>
  <c r="R44" i="93"/>
  <c r="R45" i="93"/>
  <c r="R46" i="93"/>
  <c r="R47" i="93"/>
  <c r="R48" i="93"/>
  <c r="R49" i="93"/>
  <c r="R50" i="93"/>
  <c r="R51" i="93"/>
  <c r="R52" i="93"/>
  <c r="R53" i="93"/>
  <c r="R54" i="93"/>
  <c r="R55" i="93"/>
  <c r="R10" i="93"/>
  <c r="R55" i="95" l="1"/>
  <c r="N50" i="94"/>
  <c r="Q12" i="93" l="1"/>
  <c r="Q13" i="93"/>
  <c r="Q14" i="93"/>
  <c r="Q15" i="93"/>
  <c r="Q16" i="93"/>
  <c r="Q17" i="93"/>
  <c r="Q18" i="93"/>
  <c r="Q19" i="93"/>
  <c r="Q20" i="93"/>
  <c r="Q21" i="93"/>
  <c r="Q22" i="93"/>
  <c r="Q23" i="93"/>
  <c r="Q24" i="93"/>
  <c r="Q25" i="93"/>
  <c r="Q26" i="93"/>
  <c r="Q27" i="93"/>
  <c r="Q28" i="93"/>
  <c r="Q29" i="93"/>
  <c r="Q30" i="93"/>
  <c r="Q31" i="93"/>
  <c r="Q32" i="93"/>
  <c r="Q33" i="93"/>
  <c r="Q34" i="93"/>
  <c r="Q35" i="93"/>
  <c r="Q36" i="93"/>
  <c r="Q37" i="93"/>
  <c r="Q38" i="93"/>
  <c r="Q39" i="93"/>
  <c r="Q40" i="93"/>
  <c r="Q41" i="93"/>
  <c r="Q42" i="93"/>
  <c r="Q43" i="93"/>
  <c r="Q44" i="93"/>
  <c r="Q45" i="93"/>
  <c r="Q46" i="93"/>
  <c r="Q47" i="93"/>
  <c r="Q48" i="93"/>
  <c r="Q49" i="93"/>
  <c r="Q50" i="93"/>
  <c r="Q51" i="93"/>
  <c r="Q52" i="93"/>
  <c r="Q53" i="93"/>
  <c r="Q54" i="93"/>
  <c r="Q55" i="93"/>
  <c r="Q11" i="93"/>
  <c r="Q10" i="93"/>
  <c r="P11" i="93" l="1"/>
  <c r="S11" i="93"/>
  <c r="P12" i="93"/>
  <c r="S12" i="93"/>
  <c r="P13" i="93"/>
  <c r="S13" i="93"/>
  <c r="P14" i="93"/>
  <c r="S14" i="93"/>
  <c r="P15" i="93"/>
  <c r="S15" i="93"/>
  <c r="P16" i="93"/>
  <c r="S16" i="93"/>
  <c r="P17" i="93"/>
  <c r="S17" i="93"/>
  <c r="P18" i="93"/>
  <c r="S18" i="93"/>
  <c r="P19" i="93"/>
  <c r="S19" i="93"/>
  <c r="P20" i="93"/>
  <c r="S20" i="93"/>
  <c r="P21" i="93"/>
  <c r="S21" i="93"/>
  <c r="P22" i="93"/>
  <c r="S22" i="93"/>
  <c r="P23" i="93"/>
  <c r="S23" i="93"/>
  <c r="P24" i="93"/>
  <c r="S24" i="93"/>
  <c r="P25" i="93"/>
  <c r="S25" i="93"/>
  <c r="P26" i="93"/>
  <c r="S26" i="93"/>
  <c r="P27" i="93"/>
  <c r="S27" i="93"/>
  <c r="P28" i="93"/>
  <c r="S28" i="93"/>
  <c r="P29" i="93"/>
  <c r="S29" i="93"/>
  <c r="P30" i="93"/>
  <c r="S30" i="93"/>
  <c r="P31" i="93"/>
  <c r="S31" i="93"/>
  <c r="P32" i="93"/>
  <c r="S32" i="93"/>
  <c r="P33" i="93"/>
  <c r="S33" i="93"/>
  <c r="P34" i="93"/>
  <c r="S34" i="93"/>
  <c r="P35" i="93"/>
  <c r="S35" i="93"/>
  <c r="P36" i="93"/>
  <c r="S36" i="93"/>
  <c r="P37" i="93"/>
  <c r="S37" i="93"/>
  <c r="P38" i="93"/>
  <c r="S38" i="93"/>
  <c r="P39" i="93"/>
  <c r="S39" i="93"/>
  <c r="P40" i="93"/>
  <c r="S40" i="93"/>
  <c r="P41" i="93"/>
  <c r="S41" i="93"/>
  <c r="P42" i="93"/>
  <c r="S42" i="93"/>
  <c r="P43" i="93"/>
  <c r="S43" i="93"/>
  <c r="P44" i="93"/>
  <c r="S44" i="93"/>
  <c r="P45" i="93"/>
  <c r="S45" i="93"/>
  <c r="P46" i="93"/>
  <c r="S46" i="93"/>
  <c r="P47" i="93"/>
  <c r="S47" i="93"/>
  <c r="P48" i="93"/>
  <c r="S48" i="93"/>
  <c r="P49" i="93"/>
  <c r="S49" i="93"/>
  <c r="P50" i="93"/>
  <c r="S50" i="93"/>
  <c r="P51" i="93"/>
  <c r="S51" i="93"/>
  <c r="P52" i="93"/>
  <c r="S52" i="93"/>
  <c r="P53" i="93"/>
  <c r="S53" i="93"/>
  <c r="P54" i="93"/>
  <c r="S54" i="93"/>
  <c r="P55" i="93"/>
  <c r="S55" i="93"/>
  <c r="T44" i="93" l="1"/>
  <c r="U44" i="93" s="1"/>
  <c r="V44" i="93" s="1"/>
  <c r="T40" i="93"/>
  <c r="U40" i="93" s="1"/>
  <c r="V40" i="93" s="1"/>
  <c r="T39" i="93"/>
  <c r="U39" i="93" s="1"/>
  <c r="V39" i="93" s="1"/>
  <c r="T36" i="93"/>
  <c r="U36" i="93" s="1"/>
  <c r="V36" i="93" s="1"/>
  <c r="T34" i="93"/>
  <c r="U34" i="93" s="1"/>
  <c r="V34" i="93" s="1"/>
  <c r="T30" i="93"/>
  <c r="U30" i="93" s="1"/>
  <c r="V30" i="93" s="1"/>
  <c r="T26" i="93"/>
  <c r="U26" i="93" s="1"/>
  <c r="V26" i="93" s="1"/>
  <c r="T18" i="93"/>
  <c r="U18" i="93" s="1"/>
  <c r="V18" i="93" s="1"/>
  <c r="T14" i="93"/>
  <c r="U14" i="93" s="1"/>
  <c r="V14" i="93" s="1"/>
  <c r="T35" i="93"/>
  <c r="U35" i="93" s="1"/>
  <c r="V35" i="93" s="1"/>
  <c r="T31" i="93"/>
  <c r="U31" i="93" s="1"/>
  <c r="V31" i="93" s="1"/>
  <c r="T23" i="93"/>
  <c r="U23" i="93" s="1"/>
  <c r="V23" i="93" s="1"/>
  <c r="T28" i="93"/>
  <c r="U28" i="93" s="1"/>
  <c r="V28" i="93" s="1"/>
  <c r="T20" i="93"/>
  <c r="U20" i="93" s="1"/>
  <c r="V20" i="93" s="1"/>
  <c r="T12" i="93"/>
  <c r="U12" i="93" s="1"/>
  <c r="V12" i="93" s="1"/>
  <c r="T16" i="93"/>
  <c r="U16" i="93" s="1"/>
  <c r="V16" i="93" s="1"/>
  <c r="T24" i="93"/>
  <c r="U24" i="93" s="1"/>
  <c r="V24" i="93" s="1"/>
  <c r="T55" i="93"/>
  <c r="U55" i="93" s="1"/>
  <c r="V55" i="93" s="1"/>
  <c r="T51" i="93"/>
  <c r="U51" i="93" s="1"/>
  <c r="V51" i="93" s="1"/>
  <c r="T47" i="93"/>
  <c r="U47" i="93" s="1"/>
  <c r="V47" i="93" s="1"/>
  <c r="T32" i="93"/>
  <c r="U32" i="93" s="1"/>
  <c r="V32" i="93" s="1"/>
  <c r="T19" i="93"/>
  <c r="U19" i="93" s="1"/>
  <c r="V19" i="93" s="1"/>
  <c r="T15" i="93"/>
  <c r="U15" i="93" s="1"/>
  <c r="V15" i="93" s="1"/>
  <c r="T11" i="93"/>
  <c r="U11" i="93" s="1"/>
  <c r="V11" i="93" s="1"/>
  <c r="T54" i="93"/>
  <c r="U54" i="93" s="1"/>
  <c r="V54" i="93" s="1"/>
  <c r="T52" i="93"/>
  <c r="U52" i="93" s="1"/>
  <c r="V52" i="93" s="1"/>
  <c r="T50" i="93"/>
  <c r="U50" i="93" s="1"/>
  <c r="V50" i="93" s="1"/>
  <c r="T46" i="93"/>
  <c r="U46" i="93" s="1"/>
  <c r="V46" i="93" s="1"/>
  <c r="T48" i="93"/>
  <c r="U48" i="93" s="1"/>
  <c r="V48" i="93" s="1"/>
  <c r="T43" i="93"/>
  <c r="U43" i="93" s="1"/>
  <c r="V43" i="93" s="1"/>
  <c r="T42" i="93"/>
  <c r="U42" i="93" s="1"/>
  <c r="V42" i="93" s="1"/>
  <c r="T38" i="93"/>
  <c r="U38" i="93" s="1"/>
  <c r="V38" i="93" s="1"/>
  <c r="T27" i="93"/>
  <c r="U27" i="93" s="1"/>
  <c r="V27" i="93" s="1"/>
  <c r="T22" i="93"/>
  <c r="U22" i="93" s="1"/>
  <c r="V22" i="93" s="1"/>
  <c r="T41" i="93"/>
  <c r="U41" i="93" s="1"/>
  <c r="V41" i="93" s="1"/>
  <c r="T53" i="93"/>
  <c r="U53" i="93" s="1"/>
  <c r="V53" i="93" s="1"/>
  <c r="T45" i="93"/>
  <c r="U45" i="93" s="1"/>
  <c r="V45" i="93" s="1"/>
  <c r="T49" i="93"/>
  <c r="U49" i="93" s="1"/>
  <c r="V49" i="93" s="1"/>
  <c r="T37" i="93"/>
  <c r="U37" i="93" s="1"/>
  <c r="V37" i="93" s="1"/>
  <c r="T33" i="93"/>
  <c r="U33" i="93" s="1"/>
  <c r="V33" i="93" s="1"/>
  <c r="T29" i="93"/>
  <c r="U29" i="93" s="1"/>
  <c r="V29" i="93" s="1"/>
  <c r="T25" i="93"/>
  <c r="U25" i="93" s="1"/>
  <c r="V25" i="93" s="1"/>
  <c r="T21" i="93"/>
  <c r="U21" i="93" s="1"/>
  <c r="V21" i="93" s="1"/>
  <c r="T17" i="93"/>
  <c r="U17" i="93" s="1"/>
  <c r="V17" i="93" s="1"/>
  <c r="T13" i="93"/>
  <c r="U13" i="93" s="1"/>
  <c r="V13" i="93" s="1"/>
  <c r="S10" i="93" l="1"/>
  <c r="P10" i="93"/>
  <c r="R56" i="93" l="1"/>
  <c r="T10" i="93" l="1"/>
  <c r="U10" i="93" s="1"/>
  <c r="V10" i="93" s="1"/>
  <c r="AN10" i="5" l="1"/>
  <c r="AN11" i="5" s="1"/>
  <c r="AN8" i="5"/>
  <c r="AN7" i="5"/>
  <c r="AN6" i="5"/>
  <c r="K6" i="5"/>
</calcChain>
</file>

<file path=xl/sharedStrings.xml><?xml version="1.0" encoding="utf-8"?>
<sst xmlns="http://schemas.openxmlformats.org/spreadsheetml/2006/main" count="439" uniqueCount="193">
  <si>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</si>
  <si>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</si>
  <si>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</si>
  <si>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</si>
  <si>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</si>
  <si>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</si>
  <si>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</si>
  <si>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</si>
  <si>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</si>
  <si>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</si>
  <si>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</si>
  <si>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</si>
  <si>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</si>
  <si>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</si>
  <si>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</si>
  <si>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</si>
  <si>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</si>
  <si>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</si>
  <si>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</si>
  <si>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</si>
  <si>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</si>
  <si>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</si>
  <si>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</si>
  <si>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</si>
  <si>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</si>
  <si>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</si>
  <si>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</si>
  <si>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</si>
  <si>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</si>
  <si>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</si>
  <si>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</si>
  <si>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</si>
  <si>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</si>
  <si>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</si>
  <si>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</si>
  <si>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</si>
  <si>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</si>
  <si>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</si>
  <si>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</si>
  <si>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</si>
  <si>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</si>
  <si>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</si>
  <si>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</si>
  <si>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</si>
  <si>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</si>
  <si>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</si>
  <si>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</si>
  <si>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</si>
  <si>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</si>
  <si>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</si>
  <si>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</si>
  <si>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</si>
  <si>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</si>
  <si>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</si>
  <si>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</si>
  <si>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</si>
  <si>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</si>
  <si>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</si>
  <si>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</si>
  <si>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</si>
  <si>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</si>
  <si>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</si>
  <si>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</si>
  <si>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</si>
  <si>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MUESTRA</t>
  </si>
  <si>
    <t>VALOR PROMEDIO UNITARIO</t>
  </si>
  <si>
    <t>VALOR PROMEDIO TOTAL</t>
  </si>
  <si>
    <t>COEF VARIACION</t>
  </si>
  <si>
    <t>VALOR UNITARIO INCLUIDO  IVA</t>
  </si>
  <si>
    <t>CONTRATACIONES ANTERIORES UAERMV</t>
  </si>
  <si>
    <t>AÑO</t>
  </si>
  <si>
    <t>INFLACION</t>
  </si>
  <si>
    <t>Total</t>
  </si>
  <si>
    <t>Empresa #1</t>
  </si>
  <si>
    <t>Empresa #2</t>
  </si>
  <si>
    <t>Empresa #3</t>
  </si>
  <si>
    <t>Empresa #4</t>
  </si>
  <si>
    <t>Empresa #5</t>
  </si>
  <si>
    <t>CONTRATO xxx DE 20xx</t>
  </si>
  <si>
    <t>TABULACION DEPURADA  COTIZACIONES, CONTRATACIONES  VIGENCIA  ANTERIOR DE LA UAERMV Y CONTRATACIONES SIMILARES DE  OTRAS ENTIDADES PARA EL ESTUDIO DE SECTOR
PRESUPUESTO</t>
  </si>
  <si>
    <t>COTIZACIONES GESTIONADAS PARA EL ESTUDIO DE SECTOR</t>
  </si>
  <si>
    <t>CONTRATACIONES SIMILARES OTRAS ENTIDADES VIGENCIA 20XX</t>
  </si>
  <si>
    <t>VALOR UNITARIO  INCLUIDO  IVA A PRECIO 20XX</t>
  </si>
  <si>
    <r>
      <t xml:space="preserve">NOTA: </t>
    </r>
    <r>
      <rPr>
        <sz val="20"/>
        <color theme="1"/>
        <rFont val="Calibri"/>
        <family val="2"/>
        <scheme val="minor"/>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20"/>
        <color theme="1"/>
        <rFont val="Calibri"/>
        <family val="2"/>
        <scheme val="minor"/>
      </rPr>
      <t xml:space="preserve">
</t>
    </r>
  </si>
  <si>
    <t>Empresa #6</t>
  </si>
  <si>
    <t>VERSIÓN: 4</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</si>
  <si>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</si>
  <si>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ITEM </t>
  </si>
  <si>
    <t>LOS VALORES DE CONTRATOS DE LA UAERMV Y DE OTRAS ENTIDADES ESTAN INDEXADO A 2026</t>
  </si>
  <si>
    <r>
      <rPr>
        <b/>
        <sz val="12"/>
        <rFont val="Arial"/>
        <family val="2"/>
      </rPr>
      <t>Proyectó</t>
    </r>
    <r>
      <rPr>
        <sz val="12"/>
        <rFont val="Arial"/>
        <family val="2"/>
      </rPr>
      <t>: -Ingrid Revollo / Contrato 216 de 2026</t>
    </r>
  </si>
  <si>
    <t>VALOR UNITARIO  
INCLUIDO  IVA A PRECIO 2026</t>
  </si>
  <si>
    <t>“F-029 ADQUISICIÓN DE ELEMENTOS DE PROTECCIÓN PERSONAL, EQUIPOS DE PROTECCIÓN CONTRA CAÍDAS Y ELEMENTOS CONTRA EL RIESGO QUIMICO PARA EL CONTROL EN EL INDIVIDUO DE LOS PELIGROS ASOCIADOS A LAS ACTIVIDADES MISIONALES Y DE APOYO DE LA UNIDAD ADMINISTRATIVA ESPECIAL DE REHABILITACIÓN Y MANTENIMIENTO VIAL - UAERMV”</t>
  </si>
  <si>
    <t>Casco dieléctrico de seguridad color gris</t>
  </si>
  <si>
    <t xml:space="preserve">Casco de seguridad, contra peligros de impacto y penetración, así como de descargas eléctricas, con material absorbente de sudor, suspensión de 4 puntos, en banda de hilo, tipo rachet, con ajuste de altura, Sistema universal de ensamble para protectores auditivos tipo copa, alta resistencia, fabricado en Polímero de alto impacto, con 3 y/o 4 puntos de sujeción para barbuquejo en reata no elástico.  </t>
  </si>
  <si>
    <t>Casco dieléctrico de seguridad color Blanco</t>
  </si>
  <si>
    <t xml:space="preserve">Casco de seguridad, contra peligros de impacto y penetración, así como de descargas eléctricas,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</si>
  <si>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Barbuquejo de 3 y/o 4 puntos apoyo o sujeción.</t>
  </si>
  <si>
    <t>Para instalar en casco dieléctrico del ítem 1 y 2, con soporte en mentón</t>
  </si>
  <si>
    <t>Casco dieléctrico de seguridad color Blanco para Trabajo en Alturas.</t>
  </si>
  <si>
    <t>Casco de seguridad, contra peligros de impacto y penetración, así como de descargas eléctricas, con banda de sudor reemplazable, suspensión de 4 puntos, en banda de hilo, tipo rachet, con ajuste de altura, Sistema universal de ensamble para protectores auditivos tipo copa, alta resistencia, fabricado en Polímero de alto impacto, con 4 puntos de sujeción para barbuquejo en reata no elástico.  
El Casco debe incluir su barbuquejo. 
TIPO (2). 
CLASE (E).</t>
  </si>
  <si>
    <t xml:space="preserve">Gafas de Seguridad Lente Oscuro </t>
  </si>
  <si>
    <t>Recubrimiento duro anti-rayaduras, y tratamiento antiempañante. Fabricados con materiales hipoalergénicos, lavables y reutilizables. Cuenta con cordón para colgar los lentes alrededor del cuello cuando no están en uso Cumplen los requerimientos de protección contra alto impacto y educación de la norma ANSI Z87.1: 2003. Protección contra radiaciones UV en un 99.9%. Lentes fabricados completamente con policarbonato de alto impacto.</t>
  </si>
  <si>
    <t xml:space="preserve">Mascara Media Cara </t>
  </si>
  <si>
    <t xml:space="preserve">Pieza facial media cara diseño anatómico y ajuste hermético, permite el uso de monogafas, para colocar doble cartucho 
Elaborada en material elastomérico, debe permitir el uso de protección visual, perfil de sellado para lograr un máximo ajuste. Con cabezal de arnés con bandas posteriores y laterales de fácil colocación. </t>
  </si>
  <si>
    <t xml:space="preserve">Filtros para material particulado libre o encapsulado </t>
  </si>
  <si>
    <t>Protección respiratoria fabricado con un Medio Filtrante Electrostático Avanzado contra polvos, humos y neblinas con o sin aceite, con eficiencia de filtrado según el método de prueba de NIOSH 42 CFR 84, &gt; el 99,97 %.  compatible con la máscara del tem 6.</t>
  </si>
  <si>
    <t>Prefiltros para material particulado adaptables a cartuchos</t>
  </si>
  <si>
    <t>Protección respiratoria fabricado con un Medio Filtrante Electrostático Avanzado contra polvos, humos y neblinas con o sin aceite, con eficiencia de filtrado 95 %.  Para instalar en carcaza (ítem 10) compatible con la máscara del ítem 6.</t>
  </si>
  <si>
    <t xml:space="preserve">Cartuchos para vapores orgánicos y gases ácidos </t>
  </si>
  <si>
    <t>Protección respiratoria contra ciertos vapores orgánicos o gases ácidos. Compatibles para instalar en mascara Media Cara del ítem 6, y para adaptar prefiltros para material particulado.</t>
  </si>
  <si>
    <t>Adaptador para instalar prefiltros sobre cartuchos</t>
  </si>
  <si>
    <t>Pieza plástica que sirve para sostener y acoplar los filtros de material particulado sobre los cartuchos del Ítem 6. Compatibilidad en los diseños y ajuste del cartucho.</t>
  </si>
  <si>
    <t>Cartuchos para vapores orgánicos y formaldehído</t>
  </si>
  <si>
    <t>Protección respiratoria contra formaldehído y ciertos vapores orgánicos. Compatibles para instalar en mascara Media Cara del ítem 6, y para adaptar pre filtro para material particulado.</t>
  </si>
  <si>
    <t>Protector auditivo tipo copa adaptable a casco de Seguridad del Item 1 y 2 de la presente ficha.</t>
  </si>
  <si>
    <t>Protección auditiva efectiva para niveles de ruido de hasta 101 dBA. Los puntos de giro se inclinan para comodidad y eficiencia óptimas Se acopla al casco ofreciendo una sujeción de acero inoxidable para una fuerza constante y protección auditiva eficaz. Accesorio de montaje universal que se adapta a la mayoría de los cascos
Atenuación global del protector; con los siguientes rangos 25 a 27 dB, atenuación a altas frecuencias; 26 a 28 dB, atenuación a frecuencias medias; 20 a 22 dB, atenuación a bajas frecuencias</t>
  </si>
  <si>
    <t xml:space="preserve">Guantes para manejo de altas temperaturas </t>
  </si>
  <si>
    <t>Guante de 14 pulgadas que permita una protección al trabajador en la realización de trabajos con exposición a calor intermitente</t>
  </si>
  <si>
    <t xml:space="preserve">Guante de nitrilo azul </t>
  </si>
  <si>
    <t xml:space="preserve">Guante de nitrilo desechable de 4 mm a 8 mm de grosor, largo, de bajo Modulo, con puño enrollado, color azul, ambidiestro, ideal para usos generales y de laboratorio. 
Acabado rugoso para facilitar la manipulación de objetos resbalosos.
Tallas M y L.
CAJA POR 50 PARES
Fecha vencimiento no inferior a 4 años </t>
  </si>
  <si>
    <t>Guante de nitrilo para Sustancias Químicas (Verde manga Larga)</t>
  </si>
  <si>
    <t>Fabricado en nitrilo (material sintético, bastante resistente a la mayoría de los productos químicos) hipoalergénicos.
Todas las Tallas.</t>
  </si>
  <si>
    <t>Guante de poliéster con recubrimiento en palma de Poliuretano</t>
  </si>
  <si>
    <t>Fabricado con la siguiente composición de los guantes mínimo del 50% hasta el 80% nailon y mínimo del 20% hasta 50% poliuretano.
Provee una capa con buena resistencia a la abrasión y rasgado, protección contra líquidos, agarre en seco y húmedo y durabilidad. El recubrimiento ofrece la misma sensibilidad táctil de un guante delgado, pero con la protección de un guante recubierto.
El cual debe generar alta flexibilidad, durabilidad y garantiza protección contra riesgos mecánicos.
Todas las Tallas.</t>
  </si>
  <si>
    <t>Botas de Seguridad Tipo Ingeniero.</t>
  </si>
  <si>
    <t>Puntera: Dieléctrica en composite cumple Norma 
ASTM F 2412 y 2413 para protección de riegos mecánico 
(compresión e impacto).
Suela antideslizante y con resistencia hidrocarburos.</t>
  </si>
  <si>
    <t>Botas de Seguridad de Cuero</t>
  </si>
  <si>
    <t xml:space="preserve">Puntera: Dieléctrica en composite cumple Norma 
ASTM F 2412 y 2413 para protección de riegos mecánico 
(compresión e impacto).
Suela antideslizante y con resistencia hidrocarburos. </t>
  </si>
  <si>
    <t>Botas de Seguridad de Caucho</t>
  </si>
  <si>
    <t>Botas altas elaboradas en material de caucho, impermeables con puntera. (diferentes tallas).
1. Caña reforzada.
2. Forro 100% en algodón súper absorbente.
3. Refuerzos en capellada, contrafuerte y tobillos.
4. Puntera en acero Norma EN 12568 con refuerzos en caucho.
5. Entresuela en acero de conformidad con la Norma EN 12568.
6. Plantilla doble en espuma de caucho forrada 100% en algodón.
7. Suela antideslizante resistente a la abrasión.
8. 100% de impermeabilidad.</t>
  </si>
  <si>
    <t>Protector o filtro solar FPS 50+</t>
  </si>
  <si>
    <t>Crema hipoalergénica, resistente a la transpiración. Inhibe la acción de los rayos UVA y UVB mediante la combinación de filtros físicos y químicos, alcanzando un factor de protección solar superior a 50+.
Frasco Mayor o Igual a 100ml.
Nota: La fecha de vencimiento del elemento debe ser igual o superior a 4 años</t>
  </si>
  <si>
    <t>Envase Tapa Roscable para transvase de productos químicos con capacidad de 3000ml.</t>
  </si>
  <si>
    <t>Envase elaborado en material PET de forma cilíndrica, más conocido como tipo “campana”, con una capacidad de 3000ml. Perfecto para envasar alcohol, jabón, limpiadores desinfectantes, lociones, entre otros líquidos.
Incluir Tapa Roscable.</t>
  </si>
  <si>
    <t>Tapa Spray</t>
  </si>
  <si>
    <t xml:space="preserve">Tapa Spray para envase elaborado en material PET de forma cilíndrica, más conocido como tipo “campana”, con una capacidad de 3000ml. para envasar alcohol, jabón, limpiadores desinfectantes, lociones, entre otros líquidos, que sirva para el envase del ítem 21. </t>
  </si>
  <si>
    <t xml:space="preserve">Bomba atomizadora manual </t>
  </si>
  <si>
    <t>Bomba Atomizadora para productos químicos con Capacidad 1,5 litros, cuerpo de plástico y boquilla de metal.</t>
  </si>
  <si>
    <t xml:space="preserve">Galón Industrial Redondo Color Natural </t>
  </si>
  <si>
    <t>Envase para combustible o productos químicos en plástico de 1 galon.
Incluir Tapa Roscable.</t>
  </si>
  <si>
    <t>Cubre cara y Cuello.</t>
  </si>
  <si>
    <t>Fabricada en materiales frescos para protección del sol (Jean o Drill). Gorro tipo chavo o tipo pasamontañas que proteja nariz y boca.
Talla Grande.</t>
  </si>
  <si>
    <t>Punteras Ajustables de seguridad para protección de Pies</t>
  </si>
  <si>
    <t>Estructura en goma; puntera de seguridad de aluminio/titanio. Para la prevención de lesiones en entornos laborales: Resbalamientos y
Aplastamiento, ajustables a cualquier talla de calzado.</t>
  </si>
  <si>
    <t>GEL ANTIBACTERIAL 70% al 90%</t>
  </si>
  <si>
    <t>Gel Antibacterial 70% al 90 % elimina el 99% de los gérmenes, Virus y bacterias (Frasco de 500ml).</t>
  </si>
  <si>
    <t>Base para Computador Portátil.</t>
  </si>
  <si>
    <t>SOPORTE ALUMINIO PREMIUM PLEGABLE PARA PORTÁTIL
SOPORTE ALUMINIO PREMIUM PLEGABLE
Uso: Accesorio para portátil 
Características: Sujeta firmemente el portátil mientras proporciona ajuste para una visualización cómoda y ángulos de trabajo óptimos.
* Soporte ajustable para portátil.
* Compatible con todas las marcas.
* Plegable para acomodar y/o fijar diferentes tamaños.
* Diseño abierto ofrece una mayor circulación de aire.
* Soporte hasta 5 Kg.
Ajustes en altura: Desde 5 cm hasta 30 cm.
Color: Aluminio.
Materiales: Aluminio.
Peso: 2.5 Kg.</t>
  </si>
  <si>
    <t>Teclado alambrico para Computador Portátil.</t>
  </si>
  <si>
    <t>Se trata de una pieza de hardware de la computadora. Un periférico que se conecta (generalmente por un puerto USB) a la computadora para poder escribir en ella.</t>
  </si>
  <si>
    <t>Mouse Alambrico   para Computador Portátil.</t>
  </si>
  <si>
    <t>MOUSE ALÁMBRICO USB 
DISEÑO VERTICAL
Características: Mouse alámbrico con cable conexión USB.
* Diseño vertical ergonómico para reducir la tensión en muñecas y brazos.
* Cómodo reposapulgares y revestimiento de goma para un agarre perfecto.
* Botón de selección de velocidad (1000/1600 ppp).
* 2 botones para pulgar: Navegador hacia delante y hacia atrás. Compatible con: pc, laptop. Windows, Mac OS, Chrome OS.</t>
  </si>
  <si>
    <t>Descanso para los Pies</t>
  </si>
  <si>
    <t>Descanso Ajustable para Pies</t>
  </si>
  <si>
    <t>Megafono</t>
  </si>
  <si>
    <t>Megáfono con Batería Recargable, requerido para atención de emergencias (Proceso de evacuación para los Brigadistas).
Dispositivo diseñado para la ejecución de tareas específicas, destacándose por su alta durabilidad, precisión y facilidad de uso. Ideal para entornos industriales y comerciales.
Especificaciones Técnicas
Modelo: Estándar
Versión: Actualizada
Materiales: Acero inoxidable y polímeros de alta resistencia
Dimensiones: Compactas y adaptables
Peso: Liviano para facilitar el transporte
Alimentación: Funciona mediante batería recargable o conexión directa a la corriente
Funciones Principales
Operación segura y controlada
Monitoreo en tiempo real
Sistema de alerta integrado
Aplicaciones
Uso industrial para procesos automatizados
Aplicaciones comerciales para control y seguimiento
Seguridad y Certificaciones
Cumple con normas internacionales de seguridad
Integración de sistemas de protección avanzados.</t>
  </si>
  <si>
    <t>Sistema portátil tipo pórtico/A-Frame de anclaje superior para protección contra caídas
Para Sistema Torres de Inspección
(Que sirven como punto de anclaje para la instalación segura de equipos de protección contra caídas y facilitando la realización de tareas en alturas).</t>
  </si>
  <si>
    <t>Líneas de Vida Horizontal fabricada para brindar gran seguridad contra caídas en trabajos de inspección de vehículos o maquinaria y proteger tanto al trabajador como a las instalaciones que lo sustentan.
	Sistema portátil tipo pórtico/A-Frame de anclaje superior para protección contra caídas, usado cuando no existe un punto fijo de anclaje en la estructura. 
	sistema móvil con riel superior y carros de desplazamiento para dos trabajadores
	Uso previsto: trabajo en restricción, detención de caídas, acceso y rescate
	Número máximo de 2 usuarios simultáneos
	Acabado anticorrosivo
	Requerimientos de superficie de apoyo
Opciones de configuración así:
•	Fácil configuración de uno o dos rieles
•	Con opción de uso para dos personas
•	Instalación en sitio de uso de la sede produccion UAERMV.
•	Tecnología de disipación de energía en cada soporte
Estructura metálica que sirven como punto de anclaje para la instalación segura de equipos de protección contra caídas y facilitando la realización de tareas en alturas, garantizando la seguridad de los trabajadores para el mantenimiento, operación e inspección de vehículos pesados como volquetas o tanques. 
Esta estructura debe contar en su base con ruedas, que permiten trasladar la estructura y realizar las operaciones en diferentes áreas, sin requerir intervenciones civiles para el anclaje de la misma.
Apto para mantenimiento, operación e inspección en vehículos pesados como volquetas doble troque o carro tanques, donde existan puntos fijos de operación. Configurable a la longitud que más aplique de acuerdo al requerimiento, las más convencionales en 6 o 12 m de forma simultánea, con línea de trabajo rígida
(NOTA: Entrega en Sede Produccion – Dirección: Parque Minero Industrial “El Mochuelo”, Km. 3 vía a Pasquilla, Localidad Ciudad Bolívar, Bogotá D.C., Colombia Armado y probado).
Proveedor debe remitir:
	Ficha técnica oficial del fabricante
	Manual de instalación, uso, inspección y mantenimiento
	Declaración o certificado de conformidad de norma aplicable
	Memoria de cálculo o respaldo de ingeniería del sistema
	Plano dimensional y cargas admisibles
	Certificado de pruebas del fabricante
	Programa de inspección periódica
	Criterios de retiro de servicio
	Compatibilidad con arnés, SRL, absorbedor y trolley
	Instrucciones de rescate y distancias libres requeridas.
	Garantía y disponibilidad de repuestos</t>
  </si>
  <si>
    <t>Punto de Anclaje Para Desplazamiento Horizontal Overhead en Acero Inoxidable
Deslizador para línea de vida Horizontal</t>
  </si>
  <si>
    <t>	Deslizador para línea de vida en Acero Dipall horizontal fija de 8 mm
	Deslizador fijo para línea de vida horizontal sobre cabeza, diseñado para realizar
transito continuo por toda la línea de vida sin necesidad de desconectarse.
	Se conecta a la línea de vida y funciona como anclaje de tránsito para detención de caídas.
	Usuarios permitidos: 1 (uno).
	Fabricado en acero inoxidable de alta tenacidad, resistente a la corrosión y demás afectaciones del medio ambiente.
	Resistencia mínima a la tensión de 25KN.
	Incluye una pieza giradora de 360° que evita la obstrucción en la rotación del conector anclado a este.</t>
  </si>
  <si>
    <t xml:space="preserve">Cinta – Banda Antideslizante </t>
  </si>
  <si>
    <t>Cinta - Banda antideslizante alto tráfico bicolor.
Cinta Antideslizante para escaleras, rampas, pasillos, zonas húmedas, áreas expuestas. en rollos de 15 m de largo x 5 cm de ancho, con un grosor de 2 mm que tienen la finalidad de recortar a medida y diseñar la distribución que requiere cada espacio se recomienda verificar que su aplicación esté expuesta solo a tráfico peatonal.</t>
  </si>
  <si>
    <t>Gas patrón para prueba funcional de equipo medidor de atmosferas</t>
  </si>
  <si>
    <t>Cilindro de gas para calibración de monitores y/o analizadores de gas de 58 Litros para mezcla Oxigeno (O2), Metano (CH4), Monóxido de Carbono (CO) y Sulfuro de Hidrogeno (H2S). Incluye: Cilindro 58 L de mezcla para O2/CH4/CO/H2S con concentraciones 18% Vol./2.5% Vol./50 PPM/10 PPM, Certificado de Calibración trazable NIST.</t>
  </si>
  <si>
    <t>Escalera tipo extensión dieléctrica en fibra de vidrio certificada 16 pasos</t>
  </si>
  <si>
    <t>Perfil pastico reforzado poliéster, para uso en campos eléctricos.
Rigidez dieléctrica de 90 KV.
Fabricadas para una capacidad de carga de 136 Kg
Peldaños tubulares en “D” corrugado antideslizante remachados a los parales mediante expansión
hidráulica.
Incorporada con manila en polipropileno y polea en aluminio para facilitar el uso de la escalera.
Zapata escualizable para trabajo pesado, evita que la escalera se deslice cuando se esta trabajando.</t>
  </si>
  <si>
    <t>Escalera plataforma escualizable</t>
  </si>
  <si>
    <t>Escalera plataforma escualizable dieléctrica 9 pasos (2.70 m) auto soportable certificada
Perfil plástico reforzado poliéster, para uso en campos
eléctricos.
Rigidez dieléctrica de 90 KV
Fabricadas para una capacidad de carga de 113 Kg*
Peldaños corrugados antideslizantes en aluminio.
Zapata antideslizante para trabajo pesado.</t>
  </si>
  <si>
    <t>Escalera con plataforma</t>
  </si>
  <si>
    <t>Escalera con plataforma de Industria Nacional
Escalera con plataforma 9 pasos de 2,70 m Alto y 5 metros de Largo y 1.20mts ancho. Con barandas de 1.00 metro de alto y rodapiés con capacidad superior a 500 kilogramos (Para Transito de tres Personas), 
Y/o Cumplimiento de Norma de Escaleras, pasarelas y Barandas.</t>
  </si>
  <si>
    <t xml:space="preserve">Cadena Plástica Eslabonada Amarilla </t>
  </si>
  <si>
    <t>Cadena plástica de alta resistencia en color amarillo por carrete 50 metros con eslabón “Materia en Polipropileno”, para uso a la intemperie.
Calibre Eslabón entre 8 mm a 10 mm.</t>
  </si>
  <si>
    <t>Calibración para ALCOHOTES Cualitativo</t>
  </si>
  <si>
    <t>Informe de verificación y Ajuste Metrológico para ALCOHOTES, Marca ALCOSCAN Cuatro Equipos (4). 
En tres Rangos de Funcionamiento entre 
Tasa de ALCOHOL Rango 0,00% y 0,019%
Tasa de ALCOHOL Rango 0,02% y 0,05%
Tasa de ALCOHOL Rango superior 0,05%</t>
  </si>
  <si>
    <t xml:space="preserve">Calibración para ALCOHOTES Cuantitativo </t>
  </si>
  <si>
    <t>Calibración acreditada ISO 17025 por ONAC para ALCOHOTES, Marca FICHA TÉCNICA ALCOHOLÍMETRO ALCOVISOR – JÚPITER
Cumple Norma EN 15964</t>
  </si>
  <si>
    <t>Calibración acreditada para monitor de gases modelo POLI MP400P</t>
  </si>
  <si>
    <t>Calibración acreditada ISO 17025 por ONAC para monitor de gases (O2- CO-H2S-CH4), Monitor de gases marca mPower Electronics modelo POLI MP400P</t>
  </si>
  <si>
    <t>Calibración acreditada para monitor de gases Monitor de gases marca POLI Multi Gas Detector Available for many gases</t>
  </si>
  <si>
    <t>Calibración acreditada ISO 17025 por ONAC para monitor de gases (O2- CO-H2S-CH4), Monitor de gases marca POLI Multi Gas Detector Available for many gases</t>
  </si>
  <si>
    <t xml:space="preserve">INSPECCION TECNICA de Equipos para Trabajos en Alturas </t>
  </si>
  <si>
    <t>INSPECCION TECNICA de Equipos (inspeccionar emitiendo un certificado de conformidad), para Trabajos en Alturas. Ver Inventario equipos a recertificar en la presente ficha en su Numeral 4.3.3   Pagina No 15.</t>
  </si>
  <si>
    <t>INSPECCION TECNICA de líneas de Vida en Acero para Trabajos en Alturas.</t>
  </si>
  <si>
    <t>INSPECCION TECNICA de Líneas de Vida en Acero (inspeccionar emitiendo un certificado de conformidad), para Trabajos en Alturas. Ver Inventario equipos a recertificar en la presente ficha en su Numeral 4.3.3   Pagina No 16.
IMPORTANTE: El contratista asumirá todos los costos por inspección técnica y mantenimiento de líneas de vida y puntos de anclaje. 
El contratista deberá adjuntar una carta como distribuidor o subdistribuidor autorizado para la inspección Técnica de las líneas de vida. Además, deberá certificar, mediante documento independiente, que cuenta con el siguiente respaldo técnico y profesional:
Personal idóneo y calificado: El equipo debe estar conformado por profesionales avalados por la marca fabricante, conforme a la normativa vigente sobre trabajo en alturas.
Informe del inspector designado: Un inspector, previamente designado, verificará el cumplimiento de estos requisitos y emitirá un informe detallado sobre los resultados de la inspección.
Documento con veredicto final: Posterior a las pruebas y análisis correspondientes, el contratista deberá entregar un documento con el veredicto final, soportado por los resultados obtenidos, dentro del plazo estipulado en los términos del contrato.</t>
  </si>
  <si>
    <t>LAB &amp; SERVICE ELECTRONICA ESPECIALIZADA LTDA</t>
  </si>
  <si>
    <t>CONVIL SOLUCIONES S.A.S.</t>
  </si>
  <si>
    <t>HIGH TEC ENVIRONMENTAL LTDA</t>
  </si>
  <si>
    <t>DESCRIPCIÓN</t>
  </si>
  <si>
    <t>ÍTEM</t>
  </si>
  <si>
    <t>CANT</t>
  </si>
  <si>
    <t>FORMATO CUADRO DE TABULACIÓN Y ANÁLISIS DE DATOS ESTADÍSTICOS - ESTUDIO DE SECTOR</t>
  </si>
  <si>
    <t>CÓDIGO: GCON-FM-029</t>
  </si>
  <si>
    <t>FECHA DE APLICACIÓN: AGOSTO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</si>
</sst>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quot;$&quot;\ #,##0.00"/>
    <numFmt numFmtId="168" formatCode="[$-240A]d&quot; de &quot;mmmm&quot; de &quot;yyyy;@"/>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_-&quot;$&quot;* #,##0_-;\-&quot;$&quot;* #,##0_-;_-&quot;$&quot;* &quot;-&quot;??_-;_-@_-"/>
    <numFmt numFmtId="179" formatCode="0.000"/>
    <numFmt numFmtId="180" formatCode="_(&quot;$&quot;\ * #,##0_);_(&quot;$&quot;\ * \(#,##0\);_(&quot;$&quot;\ * &quot;-&quot;??_);_(@_)"/>
    <numFmt numFmtId="181" formatCode="_ * #,##0.00_ ;_ * \-#,##0.00_ ;_ * \-??_ ;_ @_ "/>
    <numFmt numFmtId="182" formatCode="\$#,##0\ ;\(\$#,##0\)"/>
    <numFmt numFmtId="183" formatCode="_([$€]* #,##0.00_);_([$€]* \(#,##0.00\);_([$€]* &quot;-&quot;??_);_(@_)"/>
    <numFmt numFmtId="184" formatCode="_ * #,##0_ ;_ * \-#,##0_ ;_ * \-??_ ;_ @_ "/>
    <numFmt numFmtId="185" formatCode="#,##0.0"/>
    <numFmt numFmtId="186" formatCode="_-* #,##0.00\ _P_t_s_-;\-* #,##0.00\ _P_t_s_-;_-* &quot;-&quot;??\ _P_t_s_-;_-@_-"/>
    <numFmt numFmtId="187" formatCode="_ &quot;$&quot;\ * #,##0_ ;_ &quot;$&quot;\ * \-#,##0_ ;_ &quot;$&quot;\ * &quot;-&quot;_ ;_ @_ "/>
    <numFmt numFmtId="188" formatCode="_-* #,##0.00\ &quot;€&quot;_-;\-* #,##0.00\ &quot;€&quot;_-;_-* &quot;-&quot;??\ &quot;€&quot;_-;_-@_-"/>
    <numFmt numFmtId="189" formatCode="_-* #,##0.00\ &quot;Pta&quot;_-;\-* #,##0.00\ &quot;Pta&quot;_-;_-* &quot;-&quot;??\ &quot;Pta&quot;_-;_-@_-"/>
    <numFmt numFmtId="190" formatCode="_-* #,##0.00\ &quot;Pts&quot;_-;\-* #,##0.00\ &quot;Pts&quot;_-;_-* &quot;-&quot;??\ &quot;Pts&quot;_-;_-@_-"/>
    <numFmt numFmtId="191" formatCode="_-* #,##0.00\ [$€]_-;\-* #,##0.00\ [$€]_-;_-* &quot;-&quot;??\ [$€]_-;_-@_-"/>
    <numFmt numFmtId="192" formatCode="_(&quot;$&quot;* #,##0.00_);_(&quot;$&quot;* \(#,##0.00\);_(&quot;$&quot;* &quot;-&quot;??_);_(@_)"/>
    <numFmt numFmtId="193" formatCode="_(* #,##0_);_(* \(#,##0\);_(* &quot;-&quot;??_);_(@_)"/>
  </numFmts>
  <fonts count="87">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1"/>
      <color rgb="FFFF0000"/>
      <name val="Calibri"/>
      <family val="2"/>
      <scheme val="minor"/>
    </font>
    <font>
      <b/>
      <sz val="12"/>
      <color theme="1"/>
      <name val="Calibri"/>
      <family val="2"/>
      <scheme val="minor"/>
    </font>
    <font>
      <sz val="12"/>
      <name val="Arial"/>
      <family val="2"/>
    </font>
    <font>
      <sz val="12"/>
      <color theme="1"/>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sz val="14"/>
      <color theme="1"/>
      <name val="Arial"/>
      <family val="2"/>
    </font>
    <font>
      <sz val="14"/>
      <color rgb="FF000000"/>
      <name val="Arial"/>
      <family val="2"/>
    </font>
    <font>
      <sz val="14"/>
      <name val="Arial"/>
      <family val="2"/>
    </font>
    <font>
      <b/>
      <sz val="16"/>
      <color theme="1"/>
      <name val="Arial"/>
      <family val="2"/>
    </font>
    <font>
      <b/>
      <sz val="14"/>
      <color theme="1"/>
      <name val="Calibri"/>
      <family val="2"/>
      <scheme val="minor"/>
    </font>
    <font>
      <b/>
      <sz val="16"/>
      <color theme="1"/>
      <name val="Calibri"/>
      <family val="2"/>
      <scheme val="minor"/>
    </font>
    <font>
      <b/>
      <sz val="10"/>
      <color theme="1"/>
      <name val="Arial"/>
      <family val="2"/>
    </font>
    <font>
      <b/>
      <sz val="11"/>
      <color rgb="FF000000"/>
      <name val="Calibri"/>
      <family val="2"/>
      <scheme val="minor"/>
    </font>
    <font>
      <b/>
      <sz val="10"/>
      <color rgb="FF000000"/>
      <name val="Arial"/>
      <family val="2"/>
    </font>
    <font>
      <b/>
      <sz val="11"/>
      <color theme="1"/>
      <name val="Arial"/>
      <family val="2"/>
    </font>
    <font>
      <b/>
      <sz val="20"/>
      <color theme="1"/>
      <name val="Calibri"/>
      <family val="2"/>
      <scheme val="minor"/>
    </font>
    <font>
      <sz val="20"/>
      <color theme="1"/>
      <name val="Calibri"/>
      <family val="2"/>
      <scheme val="minor"/>
    </font>
    <font>
      <b/>
      <sz val="13"/>
      <color theme="1"/>
      <name val="Calibri"/>
      <family val="2"/>
      <scheme val="minor"/>
    </font>
    <font>
      <b/>
      <sz val="12"/>
      <name val="Arial"/>
      <family val="2"/>
    </font>
    <font>
      <sz val="12"/>
      <color theme="1"/>
      <name val="Calibri"/>
      <family val="2"/>
      <scheme val="minor"/>
    </font>
    <font>
      <b/>
      <sz val="24"/>
      <color theme="1"/>
      <name val="Calibri"/>
      <family val="2"/>
      <scheme val="minor"/>
    </font>
    <font>
      <b/>
      <sz val="36"/>
      <color theme="1"/>
      <name val="Calibri"/>
      <family val="2"/>
      <scheme val="minor"/>
    </font>
    <font>
      <sz val="11"/>
      <color theme="1"/>
      <name val="Calibri"/>
      <family val="2"/>
      <scheme val="minor"/>
    </font>
  </fonts>
  <fills count="7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medium">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s>
  <cellStyleXfs count="1578">
    <xf numFmtId="0" fontId="0" fillId="0" borderId="0"/>
    <xf numFmtId="165" fontId="1" fillId="0" borderId="0" applyFont="0" applyFill="0" applyBorder="0" applyAlignment="0" applyProtection="0"/>
    <xf numFmtId="0" fontId="1" fillId="0" borderId="0"/>
    <xf numFmtId="166"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0" fontId="7" fillId="4"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5"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6"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0" fontId="7" fillId="7"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9"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0" fontId="7" fillId="13"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0" fontId="7" fillId="7"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4"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6"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11"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1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0" fontId="8" fillId="17"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19"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0" fillId="6"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0"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5" fillId="0" borderId="35"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3" fillId="26" borderId="33" applyNumberFormat="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0" fontId="17"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0" fontId="8" fillId="21"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22"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2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0" fontId="8" fillId="17"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0"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0" fontId="8" fillId="20"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0" fontId="18" fillId="9"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70"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6" applyNumberFormat="0" applyFill="0" applyAlignment="0" applyProtection="0"/>
    <xf numFmtId="0" fontId="21" fillId="0" borderId="37" applyNumberFormat="0" applyFill="0" applyAlignment="0" applyProtection="0"/>
    <xf numFmtId="0" fontId="17" fillId="0" borderId="38"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9" fillId="5"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18" fillId="9" borderId="32" applyNumberFormat="0" applyAlignment="0" applyProtection="0"/>
    <xf numFmtId="0" fontId="15" fillId="0" borderId="35" applyNumberFormat="0" applyFill="0" applyAlignment="0" applyProtection="0"/>
    <xf numFmtId="167"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1"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4" fontId="1" fillId="0" borderId="0" applyFont="0" applyFill="0" applyBorder="0" applyAlignment="0" applyProtection="0"/>
    <xf numFmtId="175" fontId="6" fillId="0" borderId="0" applyFont="0" applyFill="0" applyBorder="0" applyAlignment="0" applyProtection="0"/>
    <xf numFmtId="176" fontId="23" fillId="0" borderId="0" applyFont="0" applyFill="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0" fontId="25"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6" fillId="0" borderId="0"/>
    <xf numFmtId="0" fontId="26" fillId="0" borderId="0" applyNumberFormat="0" applyFill="0" applyBorder="0" applyProtection="0">
      <alignment vertical="top"/>
    </xf>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71"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0"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7" fillId="0" borderId="0"/>
    <xf numFmtId="169" fontId="6"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77" fontId="1" fillId="0" borderId="0"/>
    <xf numFmtId="177" fontId="1" fillId="0" borderId="0"/>
    <xf numFmtId="0" fontId="6" fillId="0" borderId="0"/>
    <xf numFmtId="0" fontId="6" fillId="0" borderId="0"/>
    <xf numFmtId="169" fontId="6" fillId="0" borderId="0"/>
    <xf numFmtId="169" fontId="6" fillId="0" borderId="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0" fontId="27" fillId="24" borderId="40"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0" fontId="27" fillId="24"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0"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28" fillId="0" borderId="0" applyNumberFormat="0" applyFill="0" applyBorder="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0" fontId="20" fillId="0" borderId="36"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0" fontId="21" fillId="0" borderId="37"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0" fontId="17" fillId="0" borderId="38"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0" fontId="28"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32" fillId="0" borderId="45"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14" fillId="0" borderId="0" applyNumberForma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1" fontId="6" fillId="0" borderId="0" applyFill="0" applyBorder="0" applyAlignment="0" applyProtection="0"/>
    <xf numFmtId="9" fontId="6" fillId="0" borderId="0" applyFill="0" applyBorder="0" applyAlignment="0" applyProtection="0"/>
    <xf numFmtId="40" fontId="46"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7" fillId="0" borderId="0">
      <alignment horizontal="center" vertical="center"/>
    </xf>
    <xf numFmtId="0" fontId="6" fillId="0" borderId="0"/>
    <xf numFmtId="0" fontId="47" fillId="0" borderId="73"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8" fillId="0" borderId="0"/>
    <xf numFmtId="183" fontId="49" fillId="0" borderId="0" applyFont="0" applyFill="0" applyBorder="0" applyAlignment="0" applyProtection="0"/>
    <xf numFmtId="170" fontId="7"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9" fontId="6" fillId="0" borderId="0" applyFont="0" applyFill="0" applyBorder="0" applyAlignment="0" applyProtection="0"/>
    <xf numFmtId="184" fontId="6" fillId="0" borderId="0" applyFill="0" applyBorder="0" applyAlignment="0" applyProtection="0"/>
    <xf numFmtId="185" fontId="6" fillId="0" borderId="0" applyFont="0" applyFill="0" applyBorder="0" applyAlignment="0" applyProtection="0"/>
    <xf numFmtId="171" fontId="6" fillId="0" borderId="0" applyFont="0" applyFill="0" applyBorder="0" applyAlignment="0" applyProtection="0"/>
    <xf numFmtId="165" fontId="7" fillId="0" borderId="0" applyFont="0" applyFill="0" applyBorder="0" applyAlignment="0" applyProtection="0"/>
    <xf numFmtId="43" fontId="6" fillId="0" borderId="0" applyFont="0" applyFill="0" applyBorder="0" applyAlignment="0" applyProtection="0"/>
    <xf numFmtId="186" fontId="6" fillId="0" borderId="0" applyFont="0" applyFill="0" applyBorder="0" applyAlignment="0" applyProtection="0"/>
    <xf numFmtId="171" fontId="6" fillId="0" borderId="0" applyFont="0" applyFill="0" applyBorder="0" applyAlignment="0" applyProtection="0"/>
    <xf numFmtId="187"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9" fontId="6" fillId="0" borderId="0" applyFont="0" applyFill="0" applyBorder="0" applyAlignment="0" applyProtection="0"/>
    <xf numFmtId="190" fontId="6" fillId="0" borderId="0" applyFont="0" applyFill="0" applyBorder="0" applyAlignment="0" applyProtection="0"/>
    <xf numFmtId="174" fontId="6" fillId="0" borderId="0" applyFont="0" applyFill="0" applyBorder="0" applyAlignment="0" applyProtection="0"/>
    <xf numFmtId="0" fontId="6" fillId="0" borderId="0"/>
    <xf numFmtId="0" fontId="6" fillId="0" borderId="0"/>
    <xf numFmtId="0" fontId="6" fillId="0" borderId="0"/>
    <xf numFmtId="0" fontId="6" fillId="0" borderId="0"/>
    <xf numFmtId="0" fontId="50" fillId="0" borderId="0"/>
    <xf numFmtId="0" fontId="45" fillId="0" borderId="0"/>
    <xf numFmtId="0" fontId="45" fillId="0" borderId="0"/>
    <xf numFmtId="0" fontId="6" fillId="0" borderId="0"/>
    <xf numFmtId="0" fontId="6" fillId="0" borderId="0"/>
    <xf numFmtId="0" fontId="45" fillId="0" borderId="0"/>
    <xf numFmtId="0" fontId="45" fillId="0" borderId="0"/>
    <xf numFmtId="0" fontId="45"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5" fillId="0" borderId="0"/>
    <xf numFmtId="0" fontId="51" fillId="0" borderId="0"/>
    <xf numFmtId="0" fontId="42"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2" fillId="0" borderId="0"/>
    <xf numFmtId="9" fontId="6" fillId="0" borderId="0" applyFont="0" applyFill="0" applyBorder="0" applyAlignment="0" applyProtection="0"/>
    <xf numFmtId="0" fontId="6"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xf numFmtId="0" fontId="55" fillId="0" borderId="74" applyNumberFormat="0" applyFill="0" applyAlignment="0" applyProtection="0"/>
    <xf numFmtId="0" fontId="56" fillId="0" borderId="75" applyNumberFormat="0" applyFill="0" applyAlignment="0" applyProtection="0"/>
    <xf numFmtId="0" fontId="57" fillId="0" borderId="76" applyNumberFormat="0" applyFill="0" applyAlignment="0" applyProtection="0"/>
    <xf numFmtId="0" fontId="57" fillId="0" borderId="0" applyNumberFormat="0" applyFill="0" applyBorder="0" applyAlignment="0" applyProtection="0"/>
    <xf numFmtId="0" fontId="58" fillId="43" borderId="0" applyNumberFormat="0" applyBorder="0" applyAlignment="0" applyProtection="0"/>
    <xf numFmtId="0" fontId="59" fillId="44" borderId="0" applyNumberFormat="0" applyBorder="0" applyAlignment="0" applyProtection="0"/>
    <xf numFmtId="0" fontId="60" fillId="45" borderId="0" applyNumberFormat="0" applyBorder="0" applyAlignment="0" applyProtection="0"/>
    <xf numFmtId="0" fontId="61" fillId="46" borderId="77" applyNumberFormat="0" applyAlignment="0" applyProtection="0"/>
    <xf numFmtId="0" fontId="62" fillId="47" borderId="78" applyNumberFormat="0" applyAlignment="0" applyProtection="0"/>
    <xf numFmtId="0" fontId="63" fillId="47" borderId="77" applyNumberFormat="0" applyAlignment="0" applyProtection="0"/>
    <xf numFmtId="0" fontId="64" fillId="0" borderId="79" applyNumberFormat="0" applyFill="0" applyAlignment="0" applyProtection="0"/>
    <xf numFmtId="0" fontId="35" fillId="48" borderId="80" applyNumberFormat="0" applyAlignment="0" applyProtection="0"/>
    <xf numFmtId="0" fontId="65" fillId="0" borderId="0" applyNumberFormat="0" applyFill="0" applyBorder="0" applyAlignment="0" applyProtection="0"/>
    <xf numFmtId="0" fontId="1" fillId="49" borderId="81" applyNumberFormat="0" applyFont="0" applyAlignment="0" applyProtection="0"/>
    <xf numFmtId="0" fontId="66" fillId="0" borderId="0" applyNumberFormat="0" applyFill="0" applyBorder="0" applyAlignment="0" applyProtection="0"/>
    <xf numFmtId="0" fontId="2" fillId="0" borderId="82"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7"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1" fontId="6" fillId="0" borderId="0" applyFont="0" applyFill="0" applyBorder="0" applyAlignment="0" applyProtection="0"/>
    <xf numFmtId="0" fontId="22" fillId="0" borderId="0" applyNumberFormat="0" applyFill="0" applyBorder="0" applyAlignment="0" applyProtection="0">
      <alignment vertical="top"/>
      <protection locked="0"/>
    </xf>
    <xf numFmtId="172" fontId="1" fillId="0" borderId="0" applyFont="0" applyFill="0" applyBorder="0" applyAlignment="0" applyProtection="0"/>
    <xf numFmtId="170" fontId="6" fillId="0" borderId="0" applyFont="0" applyFill="0" applyBorder="0" applyAlignment="0" applyProtection="0"/>
    <xf numFmtId="165" fontId="1" fillId="0" borderId="0" applyFont="0" applyFill="0" applyBorder="0" applyAlignment="0" applyProtection="0"/>
    <xf numFmtId="192" fontId="1" fillId="0" borderId="0" applyFont="0" applyFill="0" applyBorder="0" applyAlignment="0" applyProtection="0"/>
    <xf numFmtId="0" fontId="1" fillId="0" borderId="0"/>
    <xf numFmtId="0" fontId="86" fillId="0" borderId="0"/>
    <xf numFmtId="0" fontId="86" fillId="0" borderId="0"/>
  </cellStyleXfs>
  <cellXfs count="207">
    <xf numFmtId="0" fontId="0" fillId="0" borderId="0" xfId="0"/>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xf numFmtId="0" fontId="4" fillId="0" borderId="17" xfId="0" applyFont="1" applyBorder="1"/>
    <xf numFmtId="0" fontId="4" fillId="0" borderId="16" xfId="0" applyFont="1" applyBorder="1"/>
    <xf numFmtId="0" fontId="4" fillId="0" borderId="18" xfId="0" applyFont="1" applyBorder="1" applyAlignment="1">
      <alignment horizontal="center"/>
    </xf>
    <xf numFmtId="168" fontId="4" fillId="0" borderId="16" xfId="0" applyNumberFormat="1" applyFont="1" applyBorder="1"/>
    <xf numFmtId="166" fontId="4" fillId="0" borderId="17" xfId="3" applyFont="1" applyFill="1" applyBorder="1"/>
    <xf numFmtId="0" fontId="4" fillId="0" borderId="18" xfId="0" applyFont="1" applyBorder="1"/>
    <xf numFmtId="0" fontId="4" fillId="0" borderId="19" xfId="0" applyFont="1" applyBorder="1"/>
    <xf numFmtId="0" fontId="4" fillId="0" borderId="21" xfId="0" applyFont="1" applyBorder="1"/>
    <xf numFmtId="0" fontId="4" fillId="0" borderId="23" xfId="0" applyFont="1" applyBorder="1"/>
    <xf numFmtId="0" fontId="4" fillId="0" borderId="24" xfId="0" applyFont="1" applyBorder="1"/>
    <xf numFmtId="0" fontId="4" fillId="0" borderId="25" xfId="0" applyFont="1" applyBorder="1" applyAlignment="1">
      <alignment horizontal="center"/>
    </xf>
    <xf numFmtId="168" fontId="4" fillId="0" borderId="26" xfId="0" applyNumberFormat="1" applyFont="1" applyBorder="1"/>
    <xf numFmtId="0" fontId="4" fillId="0" borderId="27" xfId="0" applyFont="1" applyBorder="1"/>
    <xf numFmtId="166" fontId="4" fillId="0" borderId="27" xfId="3" applyFont="1" applyBorder="1"/>
    <xf numFmtId="0" fontId="4" fillId="0" borderId="28" xfId="0" applyFont="1" applyBorder="1"/>
    <xf numFmtId="0" fontId="4" fillId="0" borderId="20" xfId="0" applyFont="1" applyBorder="1"/>
    <xf numFmtId="0" fontId="4" fillId="0" borderId="29" xfId="0" applyFont="1" applyBorder="1"/>
    <xf numFmtId="0" fontId="4" fillId="0" borderId="22" xfId="0" applyFont="1" applyBorder="1"/>
    <xf numFmtId="0" fontId="4" fillId="0" borderId="30" xfId="0" applyFont="1" applyBorder="1"/>
    <xf numFmtId="0" fontId="4" fillId="0" borderId="29" xfId="0" applyFont="1" applyBorder="1" applyAlignment="1">
      <alignment horizontal="center"/>
    </xf>
    <xf numFmtId="0" fontId="4" fillId="0" borderId="26" xfId="0" applyFont="1" applyBorder="1"/>
    <xf numFmtId="0" fontId="4" fillId="0" borderId="28" xfId="0" applyFont="1" applyBorder="1" applyAlignment="1">
      <alignment horizontal="center"/>
    </xf>
    <xf numFmtId="166" fontId="4" fillId="0" borderId="27" xfId="3" applyFont="1" applyFill="1" applyBorder="1"/>
    <xf numFmtId="0" fontId="33" fillId="0" borderId="0" xfId="0" applyFont="1"/>
    <xf numFmtId="0" fontId="34" fillId="0" borderId="0" xfId="0" applyFont="1"/>
    <xf numFmtId="0" fontId="4" fillId="0" borderId="31" xfId="0" applyFont="1" applyBorder="1"/>
    <xf numFmtId="0" fontId="4" fillId="0" borderId="46" xfId="0" applyFont="1" applyBorder="1"/>
    <xf numFmtId="0" fontId="4" fillId="0" borderId="47" xfId="0" applyFont="1" applyBorder="1"/>
    <xf numFmtId="0" fontId="4" fillId="0" borderId="48" xfId="0" applyFont="1" applyBorder="1"/>
    <xf numFmtId="0" fontId="0" fillId="30" borderId="1" xfId="0" applyFill="1" applyBorder="1"/>
    <xf numFmtId="0" fontId="3" fillId="30" borderId="0" xfId="0" applyFont="1" applyFill="1"/>
    <xf numFmtId="0" fontId="2" fillId="30" borderId="0" xfId="0" applyFont="1" applyFill="1"/>
    <xf numFmtId="10" fontId="0" fillId="30" borderId="0" xfId="0" applyNumberFormat="1" applyFill="1"/>
    <xf numFmtId="0" fontId="0" fillId="30" borderId="0" xfId="0" applyFill="1"/>
    <xf numFmtId="180" fontId="43" fillId="0" borderId="49" xfId="0" applyNumberFormat="1" applyFont="1" applyBorder="1" applyAlignment="1">
      <alignment vertical="center"/>
    </xf>
    <xf numFmtId="180" fontId="43" fillId="0" borderId="1" xfId="0" applyNumberFormat="1" applyFont="1" applyBorder="1" applyAlignment="1">
      <alignment vertical="center"/>
    </xf>
    <xf numFmtId="0" fontId="43" fillId="0" borderId="54" xfId="0" applyFont="1" applyBorder="1" applyAlignment="1">
      <alignment horizontal="center" vertical="center"/>
    </xf>
    <xf numFmtId="0" fontId="43" fillId="0" borderId="67" xfId="0" applyFont="1" applyBorder="1" applyAlignment="1">
      <alignment vertical="center" wrapText="1"/>
    </xf>
    <xf numFmtId="0" fontId="40" fillId="30" borderId="0" xfId="0" applyFont="1" applyFill="1"/>
    <xf numFmtId="180" fontId="43" fillId="0" borderId="54" xfId="0" applyNumberFormat="1" applyFont="1" applyBorder="1" applyAlignment="1">
      <alignment vertical="center"/>
    </xf>
    <xf numFmtId="180" fontId="43" fillId="0" borderId="67" xfId="0" applyNumberFormat="1" applyFont="1" applyBorder="1" applyAlignment="1">
      <alignment vertical="center"/>
    </xf>
    <xf numFmtId="180" fontId="43" fillId="0" borderId="67" xfId="0" applyNumberFormat="1" applyFont="1" applyBorder="1" applyAlignment="1">
      <alignment horizontal="center" vertical="center" wrapText="1"/>
    </xf>
    <xf numFmtId="180" fontId="43" fillId="30" borderId="67" xfId="0" applyNumberFormat="1" applyFont="1" applyFill="1" applyBorder="1" applyAlignment="1">
      <alignment horizontal="center" vertical="center" wrapText="1"/>
    </xf>
    <xf numFmtId="2" fontId="43" fillId="30" borderId="67" xfId="0" applyNumberFormat="1" applyFont="1" applyFill="1" applyBorder="1" applyAlignment="1">
      <alignment vertical="center"/>
    </xf>
    <xf numFmtId="39" fontId="43" fillId="30" borderId="67" xfId="0" applyNumberFormat="1" applyFont="1" applyFill="1" applyBorder="1" applyAlignment="1">
      <alignment vertical="center"/>
    </xf>
    <xf numFmtId="39" fontId="43" fillId="30" borderId="67" xfId="0" applyNumberFormat="1" applyFont="1" applyFill="1" applyBorder="1" applyAlignment="1">
      <alignment horizontal="center" vertical="center"/>
    </xf>
    <xf numFmtId="0" fontId="43" fillId="30" borderId="53" xfId="0" applyFont="1" applyFill="1" applyBorder="1" applyAlignment="1">
      <alignment horizontal="center" vertical="center"/>
    </xf>
    <xf numFmtId="0" fontId="39" fillId="0" borderId="63" xfId="0" applyFont="1" applyBorder="1" applyAlignment="1">
      <alignment horizontal="center" vertical="center" wrapText="1"/>
    </xf>
    <xf numFmtId="0" fontId="39" fillId="0" borderId="51" xfId="0" applyFont="1" applyBorder="1" applyAlignment="1">
      <alignment horizontal="justify" vertical="center" wrapText="1"/>
    </xf>
    <xf numFmtId="180" fontId="43" fillId="0" borderId="63" xfId="0" applyNumberFormat="1" applyFont="1" applyBorder="1" applyAlignment="1">
      <alignment vertical="center"/>
    </xf>
    <xf numFmtId="166" fontId="43" fillId="30" borderId="51" xfId="3" applyFont="1" applyFill="1" applyBorder="1" applyAlignment="1">
      <alignment vertical="center"/>
    </xf>
    <xf numFmtId="39" fontId="43" fillId="30" borderId="51" xfId="0" applyNumberFormat="1" applyFont="1" applyFill="1" applyBorder="1" applyAlignment="1">
      <alignment vertical="center"/>
    </xf>
    <xf numFmtId="39" fontId="43" fillId="30" borderId="51" xfId="0" applyNumberFormat="1" applyFont="1" applyFill="1" applyBorder="1" applyAlignment="1">
      <alignment horizontal="center" vertical="center"/>
    </xf>
    <xf numFmtId="0" fontId="43" fillId="30" borderId="52" xfId="0" applyFont="1" applyFill="1" applyBorder="1" applyAlignment="1">
      <alignment horizontal="center" vertical="center"/>
    </xf>
    <xf numFmtId="0" fontId="0" fillId="30" borderId="1" xfId="0" applyFill="1" applyBorder="1" applyAlignment="1">
      <alignment horizontal="center" wrapText="1"/>
    </xf>
    <xf numFmtId="180" fontId="0" fillId="30" borderId="1" xfId="0" applyNumberFormat="1" applyFill="1" applyBorder="1" applyAlignment="1">
      <alignment horizontal="center" vertical="center"/>
    </xf>
    <xf numFmtId="0" fontId="0" fillId="30" borderId="1" xfId="0" applyFill="1" applyBorder="1" applyAlignment="1">
      <alignment horizontal="center" vertical="center"/>
    </xf>
    <xf numFmtId="165" fontId="0" fillId="30" borderId="1" xfId="1403" applyFont="1" applyFill="1" applyBorder="1" applyAlignment="1">
      <alignment horizontal="center" vertical="center"/>
    </xf>
    <xf numFmtId="180" fontId="43" fillId="0" borderId="55" xfId="0" applyNumberFormat="1" applyFont="1" applyBorder="1" applyAlignment="1">
      <alignment vertical="center"/>
    </xf>
    <xf numFmtId="180" fontId="43" fillId="0" borderId="70" xfId="0" applyNumberFormat="1" applyFont="1" applyBorder="1" applyAlignment="1">
      <alignment vertical="center"/>
    </xf>
    <xf numFmtId="178" fontId="43" fillId="0" borderId="49" xfId="3" applyNumberFormat="1" applyFont="1" applyFill="1" applyBorder="1" applyAlignment="1">
      <alignment vertical="center"/>
    </xf>
    <xf numFmtId="178" fontId="43" fillId="0" borderId="54" xfId="3" applyNumberFormat="1" applyFont="1" applyFill="1" applyBorder="1" applyAlignment="1">
      <alignment vertical="center"/>
    </xf>
    <xf numFmtId="180" fontId="43" fillId="0" borderId="60" xfId="0" applyNumberFormat="1" applyFont="1" applyBorder="1" applyAlignment="1">
      <alignment vertical="center"/>
    </xf>
    <xf numFmtId="180" fontId="43" fillId="0" borderId="59" xfId="0" applyNumberFormat="1" applyFont="1" applyBorder="1" applyAlignment="1">
      <alignment vertical="center"/>
    </xf>
    <xf numFmtId="0" fontId="70" fillId="0" borderId="51" xfId="0" applyFont="1" applyBorder="1" applyAlignment="1">
      <alignment horizontal="justify" vertical="center" wrapText="1"/>
    </xf>
    <xf numFmtId="180" fontId="69" fillId="0" borderId="49" xfId="0" applyNumberFormat="1" applyFont="1" applyBorder="1" applyAlignment="1">
      <alignment vertical="center"/>
    </xf>
    <xf numFmtId="180" fontId="71" fillId="0" borderId="1" xfId="0" applyNumberFormat="1" applyFont="1" applyBorder="1" applyAlignment="1">
      <alignment vertical="center"/>
    </xf>
    <xf numFmtId="180" fontId="69" fillId="0" borderId="1" xfId="0" applyNumberFormat="1" applyFont="1" applyBorder="1" applyAlignment="1">
      <alignment vertical="center"/>
    </xf>
    <xf numFmtId="180" fontId="69" fillId="0" borderId="55" xfId="0" applyNumberFormat="1" applyFont="1" applyBorder="1" applyAlignment="1">
      <alignment vertical="center"/>
    </xf>
    <xf numFmtId="180" fontId="69" fillId="0" borderId="56" xfId="0" applyNumberFormat="1" applyFont="1" applyBorder="1" applyAlignment="1">
      <alignment vertical="center"/>
    </xf>
    <xf numFmtId="0" fontId="69" fillId="0" borderId="49" xfId="0" applyFont="1" applyBorder="1" applyAlignment="1">
      <alignment horizontal="center" vertical="center"/>
    </xf>
    <xf numFmtId="180" fontId="69" fillId="0" borderId="1" xfId="0" applyNumberFormat="1" applyFont="1" applyBorder="1" applyAlignment="1">
      <alignment horizontal="center" vertical="center" wrapText="1"/>
    </xf>
    <xf numFmtId="180" fontId="69" fillId="30" borderId="1" xfId="0" applyNumberFormat="1" applyFont="1" applyFill="1" applyBorder="1" applyAlignment="1">
      <alignment horizontal="center" vertical="center" wrapText="1"/>
    </xf>
    <xf numFmtId="166" fontId="69" fillId="30" borderId="1" xfId="3" applyFont="1" applyFill="1" applyBorder="1" applyAlignment="1">
      <alignment vertical="center"/>
    </xf>
    <xf numFmtId="39" fontId="69" fillId="30" borderId="1" xfId="0" applyNumberFormat="1" applyFont="1" applyFill="1" applyBorder="1" applyAlignment="1">
      <alignment vertical="center"/>
    </xf>
    <xf numFmtId="39" fontId="69" fillId="30" borderId="1" xfId="0" applyNumberFormat="1" applyFont="1" applyFill="1" applyBorder="1" applyAlignment="1">
      <alignment horizontal="center" vertical="center"/>
    </xf>
    <xf numFmtId="0" fontId="69" fillId="30" borderId="50" xfId="0" applyFont="1" applyFill="1" applyBorder="1" applyAlignment="1">
      <alignment horizontal="center" vertical="center"/>
    </xf>
    <xf numFmtId="178" fontId="69" fillId="0" borderId="49" xfId="3" applyNumberFormat="1" applyFont="1" applyFill="1" applyBorder="1" applyAlignment="1">
      <alignment vertical="center"/>
    </xf>
    <xf numFmtId="180" fontId="72" fillId="73" borderId="51" xfId="0" applyNumberFormat="1" applyFont="1" applyFill="1" applyBorder="1" applyAlignment="1">
      <alignment horizontal="center" vertical="center" wrapText="1"/>
    </xf>
    <xf numFmtId="0" fontId="71" fillId="0" borderId="51" xfId="0" applyFont="1" applyBorder="1" applyAlignment="1">
      <alignment vertical="center" wrapText="1"/>
    </xf>
    <xf numFmtId="0" fontId="71" fillId="0" borderId="1" xfId="0" applyFont="1" applyBorder="1" applyAlignment="1">
      <alignment horizontal="justify" vertical="center" wrapText="1"/>
    </xf>
    <xf numFmtId="0" fontId="71" fillId="0" borderId="1" xfId="0" applyFont="1" applyBorder="1" applyAlignment="1">
      <alignment vertical="center" wrapText="1"/>
    </xf>
    <xf numFmtId="0" fontId="73" fillId="30" borderId="72" xfId="0" applyFont="1" applyFill="1" applyBorder="1" applyAlignment="1">
      <alignment horizontal="center" vertical="center" wrapText="1"/>
    </xf>
    <xf numFmtId="0" fontId="73" fillId="30" borderId="69" xfId="0" applyFont="1" applyFill="1" applyBorder="1" applyAlignment="1">
      <alignment horizontal="center" vertical="center" wrapText="1"/>
    </xf>
    <xf numFmtId="0" fontId="73" fillId="30" borderId="71" xfId="0" applyFont="1" applyFill="1" applyBorder="1" applyAlignment="1">
      <alignment horizontal="center" vertical="center" wrapText="1"/>
    </xf>
    <xf numFmtId="0" fontId="73" fillId="0" borderId="66" xfId="0" applyFont="1" applyBorder="1" applyAlignment="1">
      <alignment horizontal="center" vertical="center" wrapText="1"/>
    </xf>
    <xf numFmtId="0" fontId="38" fillId="74" borderId="72" xfId="0" applyFont="1" applyFill="1" applyBorder="1" applyAlignment="1">
      <alignment horizontal="center" vertical="center" wrapText="1"/>
    </xf>
    <xf numFmtId="0" fontId="44" fillId="74" borderId="69" xfId="0" applyFont="1" applyFill="1" applyBorder="1" applyAlignment="1">
      <alignment horizontal="center" vertical="center" wrapText="1"/>
    </xf>
    <xf numFmtId="0" fontId="41" fillId="74" borderId="62" xfId="0" applyFont="1" applyFill="1" applyBorder="1" applyAlignment="1">
      <alignment horizontal="center" vertical="center" wrapText="1"/>
    </xf>
    <xf numFmtId="0" fontId="41" fillId="74" borderId="61" xfId="0" applyFont="1" applyFill="1" applyBorder="1" applyAlignment="1">
      <alignment horizontal="center" vertical="center" wrapText="1"/>
    </xf>
    <xf numFmtId="15" fontId="73" fillId="74" borderId="61" xfId="0" applyNumberFormat="1" applyFont="1" applyFill="1" applyBorder="1" applyAlignment="1">
      <alignment horizontal="center" vertical="center" wrapText="1"/>
    </xf>
    <xf numFmtId="15" fontId="41" fillId="74" borderId="68" xfId="0" applyNumberFormat="1" applyFont="1" applyFill="1" applyBorder="1" applyAlignment="1">
      <alignment horizontal="center" vertical="center" wrapText="1"/>
    </xf>
    <xf numFmtId="0" fontId="75" fillId="0" borderId="0" xfId="0" applyFont="1" applyAlignment="1">
      <alignment vertical="center" wrapText="1"/>
    </xf>
    <xf numFmtId="0" fontId="77" fillId="0" borderId="0" xfId="0" applyFont="1" applyAlignment="1">
      <alignment vertical="center" wrapText="1"/>
    </xf>
    <xf numFmtId="0" fontId="0" fillId="30" borderId="1" xfId="0" applyFill="1" applyBorder="1" applyAlignment="1">
      <alignment horizontal="center" vertical="center" wrapText="1"/>
    </xf>
    <xf numFmtId="0" fontId="2" fillId="30" borderId="0" xfId="0" applyFont="1" applyFill="1" applyAlignment="1">
      <alignment horizontal="left" wrapText="1"/>
    </xf>
    <xf numFmtId="0" fontId="42" fillId="0" borderId="0" xfId="0" applyFont="1"/>
    <xf numFmtId="0" fontId="44" fillId="74" borderId="2" xfId="0" applyFont="1" applyFill="1" applyBorder="1" applyAlignment="1">
      <alignment horizontal="center" vertical="center" wrapText="1"/>
    </xf>
    <xf numFmtId="0" fontId="70" fillId="0" borderId="60" xfId="0" applyFont="1" applyBorder="1" applyAlignment="1">
      <alignment horizontal="center" vertical="center" wrapText="1"/>
    </xf>
    <xf numFmtId="0" fontId="70" fillId="0" borderId="56" xfId="0" applyFont="1" applyBorder="1" applyAlignment="1">
      <alignment horizontal="center" vertical="center" wrapText="1"/>
    </xf>
    <xf numFmtId="0" fontId="69" fillId="0" borderId="97" xfId="0" applyFont="1" applyBorder="1" applyAlignment="1">
      <alignment horizontal="center" vertical="center"/>
    </xf>
    <xf numFmtId="0" fontId="2" fillId="74" borderId="4" xfId="0" applyFont="1" applyFill="1" applyBorder="1" applyAlignment="1">
      <alignment horizontal="center" vertical="center" wrapText="1"/>
    </xf>
    <xf numFmtId="0" fontId="2" fillId="74" borderId="5" xfId="0" applyFont="1" applyFill="1" applyBorder="1" applyAlignment="1">
      <alignment horizontal="center" vertical="center" wrapText="1"/>
    </xf>
    <xf numFmtId="0" fontId="2" fillId="30" borderId="54" xfId="0" applyFont="1" applyFill="1" applyBorder="1" applyAlignment="1">
      <alignment horizontal="center" vertical="center" wrapText="1"/>
    </xf>
    <xf numFmtId="0" fontId="2" fillId="30" borderId="59" xfId="0" applyFont="1" applyFill="1" applyBorder="1" applyAlignment="1">
      <alignment horizontal="center" vertical="center" wrapText="1"/>
    </xf>
    <xf numFmtId="0" fontId="85" fillId="0" borderId="51" xfId="0" applyFont="1" applyBorder="1" applyAlignment="1">
      <alignment vertical="center" textRotation="90"/>
    </xf>
    <xf numFmtId="0" fontId="85" fillId="0" borderId="99" xfId="0" applyFont="1" applyBorder="1" applyAlignment="1">
      <alignment vertical="center" textRotation="90"/>
    </xf>
    <xf numFmtId="0" fontId="85" fillId="0" borderId="98" xfId="0" applyFont="1" applyBorder="1" applyAlignment="1">
      <alignment vertical="center" textRotation="90"/>
    </xf>
    <xf numFmtId="0" fontId="84" fillId="0" borderId="100" xfId="0" applyFont="1" applyBorder="1" applyAlignment="1">
      <alignment vertical="center" textRotation="90" wrapText="1"/>
    </xf>
    <xf numFmtId="0" fontId="84" fillId="0" borderId="84" xfId="0" applyFont="1" applyBorder="1" applyAlignment="1">
      <alignment vertical="center" textRotation="90" wrapText="1"/>
    </xf>
    <xf numFmtId="180" fontId="69" fillId="75" borderId="1" xfId="0" applyNumberFormat="1" applyFont="1" applyFill="1" applyBorder="1" applyAlignment="1">
      <alignment vertical="center"/>
    </xf>
    <xf numFmtId="0" fontId="71" fillId="30" borderId="51" xfId="0" applyFont="1" applyFill="1" applyBorder="1" applyAlignment="1">
      <alignment vertical="center" wrapText="1"/>
    </xf>
    <xf numFmtId="193" fontId="71" fillId="0" borderId="51" xfId="1403" applyNumberFormat="1" applyFont="1" applyFill="1" applyBorder="1" applyAlignment="1">
      <alignment vertical="center" wrapText="1"/>
    </xf>
    <xf numFmtId="193" fontId="71" fillId="0" borderId="51" xfId="1403" applyNumberFormat="1" applyFont="1" applyFill="1" applyBorder="1" applyAlignment="1">
      <alignment horizontal="justify" vertical="center" wrapText="1"/>
    </xf>
    <xf numFmtId="0" fontId="68" fillId="0" borderId="57" xfId="0" applyFont="1" applyBorder="1" applyAlignment="1">
      <alignment vertical="center" wrapText="1"/>
    </xf>
    <xf numFmtId="0" fontId="68" fillId="0" borderId="12" xfId="0" applyFont="1" applyBorder="1" applyAlignment="1">
      <alignment vertical="center" wrapText="1"/>
    </xf>
    <xf numFmtId="0" fontId="68" fillId="0" borderId="64" xfId="0" applyFont="1" applyBorder="1" applyAlignment="1">
      <alignment vertical="center" wrapText="1"/>
    </xf>
    <xf numFmtId="0" fontId="68" fillId="0" borderId="30" xfId="0" applyFont="1" applyBorder="1" applyAlignment="1">
      <alignment vertical="center" wrapText="1"/>
    </xf>
    <xf numFmtId="0" fontId="85" fillId="0" borderId="101" xfId="0" applyFont="1" applyBorder="1" applyAlignment="1">
      <alignment vertical="center" textRotation="90"/>
    </xf>
    <xf numFmtId="0" fontId="85" fillId="0" borderId="102" xfId="0" applyFont="1" applyBorder="1" applyAlignment="1">
      <alignment vertical="center" textRotation="90"/>
    </xf>
    <xf numFmtId="0" fontId="85" fillId="0" borderId="103" xfId="0" applyFont="1" applyBorder="1" applyAlignment="1">
      <alignment vertical="center" textRotation="90"/>
    </xf>
    <xf numFmtId="0" fontId="84" fillId="0" borderId="104" xfId="0" applyFont="1" applyBorder="1" applyAlignment="1">
      <alignment vertical="center" textRotation="90" wrapText="1"/>
    </xf>
    <xf numFmtId="0" fontId="84" fillId="0" borderId="0" xfId="0" applyFont="1" applyAlignment="1">
      <alignment vertical="center" textRotation="90" wrapText="1"/>
    </xf>
    <xf numFmtId="180" fontId="43" fillId="0" borderId="98" xfId="0" applyNumberFormat="1" applyFont="1" applyBorder="1" applyAlignment="1">
      <alignment vertical="center"/>
    </xf>
    <xf numFmtId="180" fontId="43" fillId="0" borderId="103" xfId="0" applyNumberFormat="1" applyFont="1" applyBorder="1" applyAlignment="1">
      <alignment vertical="center"/>
    </xf>
    <xf numFmtId="180" fontId="43" fillId="0" borderId="105" xfId="0" applyNumberFormat="1" applyFont="1" applyBorder="1" applyAlignment="1">
      <alignment vertical="center"/>
    </xf>
    <xf numFmtId="180" fontId="43" fillId="0" borderId="106" xfId="0" applyNumberFormat="1" applyFont="1" applyBorder="1" applyAlignment="1">
      <alignment vertical="center"/>
    </xf>
    <xf numFmtId="178" fontId="43" fillId="0" borderId="97" xfId="3" applyNumberFormat="1" applyFont="1" applyFill="1" applyBorder="1" applyAlignment="1">
      <alignment vertical="center"/>
    </xf>
    <xf numFmtId="0" fontId="72" fillId="73" borderId="107" xfId="0" applyFont="1" applyFill="1" applyBorder="1" applyAlignment="1">
      <alignment horizontal="center" vertical="center"/>
    </xf>
    <xf numFmtId="180" fontId="72" fillId="73" borderId="99" xfId="0" applyNumberFormat="1" applyFont="1" applyFill="1" applyBorder="1" applyAlignment="1">
      <alignment horizontal="center" vertical="center" wrapText="1"/>
    </xf>
    <xf numFmtId="0" fontId="70" fillId="0" borderId="63" xfId="0" applyFont="1" applyBorder="1" applyAlignment="1">
      <alignment horizontal="center" vertical="center" wrapText="1"/>
    </xf>
    <xf numFmtId="180" fontId="69" fillId="30" borderId="50" xfId="0" applyNumberFormat="1" applyFont="1" applyFill="1" applyBorder="1" applyAlignment="1">
      <alignment horizontal="center" vertical="center" wrapText="1"/>
    </xf>
    <xf numFmtId="0" fontId="70" fillId="0" borderId="49" xfId="0" applyFont="1" applyBorder="1" applyAlignment="1">
      <alignment horizontal="center" vertical="center" wrapText="1"/>
    </xf>
    <xf numFmtId="0" fontId="70" fillId="0" borderId="54" xfId="0" applyFont="1" applyBorder="1" applyAlignment="1">
      <alignment horizontal="center" vertical="center" wrapText="1"/>
    </xf>
    <xf numFmtId="0" fontId="70" fillId="0" borderId="67" xfId="0" applyFont="1" applyBorder="1" applyAlignment="1">
      <alignment horizontal="justify" vertical="center" wrapText="1"/>
    </xf>
    <xf numFmtId="0" fontId="71" fillId="0" borderId="67" xfId="0" applyFont="1" applyBorder="1" applyAlignment="1">
      <alignment vertical="center" wrapText="1"/>
    </xf>
    <xf numFmtId="193" fontId="71" fillId="0" borderId="67" xfId="1403" applyNumberFormat="1" applyFont="1" applyFill="1" applyBorder="1" applyAlignment="1">
      <alignment vertical="center" wrapText="1"/>
    </xf>
    <xf numFmtId="180" fontId="69" fillId="0" borderId="67" xfId="0" applyNumberFormat="1" applyFont="1" applyBorder="1" applyAlignment="1">
      <alignment vertical="center"/>
    </xf>
    <xf numFmtId="180" fontId="69" fillId="0" borderId="70" xfId="0" applyNumberFormat="1" applyFont="1" applyBorder="1" applyAlignment="1">
      <alignment vertical="center"/>
    </xf>
    <xf numFmtId="180" fontId="69" fillId="0" borderId="54" xfId="0" applyNumberFormat="1" applyFont="1" applyBorder="1" applyAlignment="1">
      <alignment vertical="center"/>
    </xf>
    <xf numFmtId="180" fontId="69" fillId="0" borderId="59" xfId="0" applyNumberFormat="1" applyFont="1" applyBorder="1" applyAlignment="1">
      <alignment vertical="center"/>
    </xf>
    <xf numFmtId="178" fontId="69" fillId="0" borderId="54" xfId="3" applyNumberFormat="1" applyFont="1" applyFill="1" applyBorder="1" applyAlignment="1">
      <alignment vertical="center"/>
    </xf>
    <xf numFmtId="180" fontId="69" fillId="0" borderId="67" xfId="0" applyNumberFormat="1" applyFont="1" applyBorder="1" applyAlignment="1">
      <alignment horizontal="center" vertical="center" wrapText="1"/>
    </xf>
    <xf numFmtId="180" fontId="69" fillId="30" borderId="53" xfId="0" applyNumberFormat="1" applyFont="1" applyFill="1" applyBorder="1" applyAlignment="1">
      <alignment horizontal="center" vertical="center" wrapText="1"/>
    </xf>
    <xf numFmtId="0" fontId="76" fillId="0" borderId="86" xfId="0" applyFont="1" applyBorder="1" applyAlignment="1">
      <alignment horizontal="center" vertical="center" wrapText="1"/>
    </xf>
    <xf numFmtId="0" fontId="76" fillId="0" borderId="87" xfId="0" applyFont="1" applyBorder="1" applyAlignment="1">
      <alignment horizontal="center" vertical="center" wrapText="1"/>
    </xf>
    <xf numFmtId="0" fontId="76" fillId="0" borderId="88" xfId="0" applyFont="1" applyBorder="1" applyAlignment="1">
      <alignment horizontal="center" vertical="center" wrapText="1"/>
    </xf>
    <xf numFmtId="0" fontId="76" fillId="0" borderId="91" xfId="0" applyFont="1" applyBorder="1" applyAlignment="1">
      <alignment horizontal="center" vertical="center" wrapText="1"/>
    </xf>
    <xf numFmtId="0" fontId="76" fillId="0" borderId="0" xfId="0" applyFont="1" applyAlignment="1">
      <alignment horizontal="center" vertical="center" wrapText="1"/>
    </xf>
    <xf numFmtId="0" fontId="76" fillId="0" borderId="92" xfId="0" applyFont="1" applyBorder="1" applyAlignment="1">
      <alignment horizontal="center" vertical="center" wrapText="1"/>
    </xf>
    <xf numFmtId="0" fontId="76" fillId="0" borderId="93" xfId="0" applyFont="1" applyBorder="1" applyAlignment="1">
      <alignment horizontal="center" vertical="center" wrapText="1"/>
    </xf>
    <xf numFmtId="0" fontId="76" fillId="0" borderId="94" xfId="0" applyFont="1" applyBorder="1" applyAlignment="1">
      <alignment horizontal="center" vertical="center" wrapText="1"/>
    </xf>
    <xf numFmtId="0" fontId="76" fillId="0" borderId="95" xfId="0" applyFont="1" applyBorder="1" applyAlignment="1">
      <alignment horizontal="center" vertical="center" wrapText="1"/>
    </xf>
    <xf numFmtId="0" fontId="78" fillId="0" borderId="89" xfId="0" applyFont="1" applyBorder="1" applyAlignment="1">
      <alignment horizontal="center" vertical="center" wrapText="1"/>
    </xf>
    <xf numFmtId="0" fontId="78" fillId="0" borderId="90" xfId="0" applyFont="1" applyBorder="1" applyAlignment="1">
      <alignment horizontal="center" vertical="center" wrapText="1"/>
    </xf>
    <xf numFmtId="0" fontId="78" fillId="0" borderId="96" xfId="0" applyFont="1" applyBorder="1" applyAlignment="1">
      <alignment horizontal="center" vertical="center" wrapText="1"/>
    </xf>
    <xf numFmtId="0" fontId="77" fillId="0" borderId="89" xfId="0" applyFont="1" applyBorder="1" applyAlignment="1">
      <alignment horizontal="left" vertical="center" wrapText="1"/>
    </xf>
    <xf numFmtId="0" fontId="77" fillId="0" borderId="90" xfId="0" applyFont="1" applyBorder="1" applyAlignment="1">
      <alignment horizontal="left" vertical="center" wrapText="1"/>
    </xf>
    <xf numFmtId="0" fontId="77" fillId="0" borderId="96" xfId="0" applyFont="1" applyBorder="1" applyAlignment="1">
      <alignment horizontal="left" vertical="center" wrapText="1"/>
    </xf>
    <xf numFmtId="0" fontId="83" fillId="0" borderId="0" xfId="0" applyFont="1" applyAlignment="1">
      <alignment horizontal="center" vertical="center" wrapText="1"/>
    </xf>
    <xf numFmtId="0" fontId="68" fillId="29" borderId="57" xfId="0" applyFont="1" applyFill="1" applyBorder="1" applyAlignment="1">
      <alignment horizontal="center" vertical="center" wrapText="1"/>
    </xf>
    <xf numFmtId="0" fontId="68" fillId="29" borderId="12" xfId="0" applyFont="1" applyFill="1" applyBorder="1" applyAlignment="1">
      <alignment horizontal="center" vertical="center" wrapText="1"/>
    </xf>
    <xf numFmtId="0" fontId="68" fillId="29" borderId="85" xfId="0" applyFont="1" applyFill="1" applyBorder="1" applyAlignment="1">
      <alignment horizontal="center" vertical="center" wrapText="1"/>
    </xf>
    <xf numFmtId="0" fontId="68" fillId="29" borderId="0" xfId="0" applyFont="1" applyFill="1" applyAlignment="1">
      <alignment horizontal="center" vertical="center" wrapText="1"/>
    </xf>
    <xf numFmtId="0" fontId="68" fillId="29" borderId="64" xfId="0" applyFont="1" applyFill="1" applyBorder="1" applyAlignment="1">
      <alignment horizontal="center" vertical="center" wrapText="1"/>
    </xf>
    <xf numFmtId="0" fontId="68" fillId="29" borderId="30" xfId="0" applyFont="1" applyFill="1" applyBorder="1" applyAlignment="1">
      <alignment horizontal="center" vertical="center" wrapText="1"/>
    </xf>
    <xf numFmtId="0" fontId="74" fillId="74" borderId="57" xfId="0" applyFont="1" applyFill="1" applyBorder="1" applyAlignment="1">
      <alignment horizontal="center" vertical="center" wrapText="1"/>
    </xf>
    <xf numFmtId="0" fontId="74" fillId="74" borderId="12" xfId="0" applyFont="1" applyFill="1" applyBorder="1" applyAlignment="1">
      <alignment horizontal="center" vertical="center" wrapText="1"/>
    </xf>
    <xf numFmtId="0" fontId="74" fillId="74" borderId="83" xfId="0" applyFont="1" applyFill="1" applyBorder="1" applyAlignment="1">
      <alignment horizontal="center" vertical="center" wrapText="1"/>
    </xf>
    <xf numFmtId="0" fontId="74" fillId="74" borderId="64" xfId="0" applyFont="1" applyFill="1" applyBorder="1" applyAlignment="1">
      <alignment horizontal="center" vertical="center" wrapText="1"/>
    </xf>
    <xf numFmtId="0" fontId="74" fillId="74" borderId="30" xfId="0" applyFont="1" applyFill="1" applyBorder="1" applyAlignment="1">
      <alignment horizontal="center" vertical="center" wrapText="1"/>
    </xf>
    <xf numFmtId="0" fontId="74" fillId="74" borderId="65" xfId="0" applyFont="1" applyFill="1" applyBorder="1" applyAlignment="1">
      <alignment horizontal="center" vertical="center" wrapText="1"/>
    </xf>
    <xf numFmtId="0" fontId="2" fillId="74" borderId="2" xfId="0" applyFont="1" applyFill="1" applyBorder="1" applyAlignment="1">
      <alignment horizontal="center" vertical="center" wrapText="1"/>
    </xf>
    <xf numFmtId="0" fontId="2" fillId="74" borderId="3" xfId="0" applyFont="1" applyFill="1" applyBorder="1" applyAlignment="1">
      <alignment horizontal="center" vertical="center" wrapText="1"/>
    </xf>
    <xf numFmtId="0" fontId="53" fillId="2" borderId="57"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83" xfId="0" applyFont="1" applyFill="1" applyBorder="1" applyAlignment="1">
      <alignment horizontal="center" vertical="center" wrapText="1"/>
    </xf>
    <xf numFmtId="0" fontId="53" fillId="2" borderId="85" xfId="0" applyFont="1" applyFill="1" applyBorder="1" applyAlignment="1">
      <alignment horizontal="center" vertical="center" wrapText="1"/>
    </xf>
    <xf numFmtId="0" fontId="53" fillId="2" borderId="0" xfId="0" applyFont="1" applyFill="1" applyAlignment="1">
      <alignment horizontal="center" vertical="center" wrapText="1"/>
    </xf>
    <xf numFmtId="0" fontId="53" fillId="2" borderId="84"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5" xfId="0" applyFont="1" applyFill="1" applyBorder="1" applyAlignment="1">
      <alignment horizontal="center" vertical="center" wrapText="1"/>
    </xf>
    <xf numFmtId="0" fontId="44" fillId="74" borderId="2" xfId="0" applyFont="1" applyFill="1" applyBorder="1" applyAlignment="1">
      <alignment horizontal="center" vertical="center" wrapText="1"/>
    </xf>
    <xf numFmtId="0" fontId="44" fillId="74" borderId="3" xfId="0" applyFont="1" applyFill="1" applyBorder="1" applyAlignment="1">
      <alignment horizontal="center" vertical="center" wrapText="1"/>
    </xf>
    <xf numFmtId="0" fontId="38" fillId="74" borderId="2" xfId="0" applyFont="1" applyFill="1" applyBorder="1" applyAlignment="1">
      <alignment horizontal="center" vertical="center" wrapText="1"/>
    </xf>
    <xf numFmtId="0" fontId="38" fillId="74" borderId="3" xfId="0" applyFont="1" applyFill="1" applyBorder="1" applyAlignment="1">
      <alignment horizontal="center" vertical="center" wrapText="1"/>
    </xf>
    <xf numFmtId="0" fontId="72" fillId="73" borderId="58" xfId="0" applyFont="1" applyFill="1" applyBorder="1" applyAlignment="1">
      <alignment horizontal="center" vertical="center"/>
    </xf>
    <xf numFmtId="0" fontId="72" fillId="73" borderId="56" xfId="0" applyFont="1" applyFill="1" applyBorder="1" applyAlignment="1">
      <alignment horizontal="center" vertical="center"/>
    </xf>
    <xf numFmtId="0" fontId="79" fillId="30" borderId="12" xfId="0" applyFont="1" applyFill="1" applyBorder="1" applyAlignment="1">
      <alignment horizontal="left" vertical="top" wrapText="1"/>
    </xf>
    <xf numFmtId="0" fontId="81" fillId="30" borderId="0" xfId="0" applyFont="1" applyFill="1" applyAlignment="1">
      <alignment horizontal="left" wrapText="1"/>
    </xf>
    <xf numFmtId="0" fontId="2" fillId="0" borderId="1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5" xfId="0" applyFont="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cellXfs>
  <cellStyles count="1578">
    <cellStyle name="2" xfId="1409" xr:uid="{00000000-0005-0000-0000-000000000000}"/>
    <cellStyle name="20% - Accent1" xfId="5" xr:uid="{00000000-0005-0000-0000-000001000000}"/>
    <cellStyle name="20% - Accent1 2" xfId="1410" xr:uid="{00000000-0005-0000-0000-000002000000}"/>
    <cellStyle name="20% - Accent1_Estaciones TM-21-SEP-2011" xfId="1411" xr:uid="{00000000-0005-0000-0000-000003000000}"/>
    <cellStyle name="20% - Accent2" xfId="6" xr:uid="{00000000-0005-0000-0000-000004000000}"/>
    <cellStyle name="20% - Accent2 2" xfId="1412" xr:uid="{00000000-0005-0000-0000-000005000000}"/>
    <cellStyle name="20% - Accent2_Estaciones TM-21-SEP-2011" xfId="1413" xr:uid="{00000000-0005-0000-0000-000006000000}"/>
    <cellStyle name="20% - Accent3" xfId="7" xr:uid="{00000000-0005-0000-0000-000007000000}"/>
    <cellStyle name="20% - Accent3 2" xfId="1414" xr:uid="{00000000-0005-0000-0000-000008000000}"/>
    <cellStyle name="20% - Accent3_Estaciones TM-21-SEP-2011" xfId="1415" xr:uid="{00000000-0005-0000-0000-000009000000}"/>
    <cellStyle name="20% - Accent4" xfId="8" xr:uid="{00000000-0005-0000-0000-00000A000000}"/>
    <cellStyle name="20% - Accent4 2" xfId="1416" xr:uid="{00000000-0005-0000-0000-00000B000000}"/>
    <cellStyle name="20% - Accent4_Estaciones TM-21-SEP-2011" xfId="1417" xr:uid="{00000000-0005-0000-0000-00000C000000}"/>
    <cellStyle name="20% - Accent5" xfId="9" xr:uid="{00000000-0005-0000-0000-00000D000000}"/>
    <cellStyle name="20% - Accent5 2" xfId="1418" xr:uid="{00000000-0005-0000-0000-00000E000000}"/>
    <cellStyle name="20% - Accent5_Estaciones TM-21-SEP-2011" xfId="1419" xr:uid="{00000000-0005-0000-0000-00000F000000}"/>
    <cellStyle name="20% - Accent6" xfId="10" xr:uid="{00000000-0005-0000-0000-000010000000}"/>
    <cellStyle name="20% - Accent6 2" xfId="1420" xr:uid="{00000000-0005-0000-0000-000011000000}"/>
    <cellStyle name="20% - Accent6_Estaciones TM-21-SEP-2011" xfId="1421" xr:uid="{00000000-0005-0000-0000-000012000000}"/>
    <cellStyle name="20% - Énfasis1" xfId="1544"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7"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1"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5"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9"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3"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2" xr:uid="{00000000-0005-0000-0000-0000D4000000}"/>
    <cellStyle name="40% - Accent1_Estaciones TM-21-SEP-2011" xfId="1423" xr:uid="{00000000-0005-0000-0000-0000D5000000}"/>
    <cellStyle name="40% - Accent2" xfId="198" xr:uid="{00000000-0005-0000-0000-0000D6000000}"/>
    <cellStyle name="40% - Accent2 2" xfId="1424" xr:uid="{00000000-0005-0000-0000-0000D7000000}"/>
    <cellStyle name="40% - Accent2_Estaciones TM-21-SEP-2011" xfId="1425" xr:uid="{00000000-0005-0000-0000-0000D8000000}"/>
    <cellStyle name="40% - Accent3" xfId="199" xr:uid="{00000000-0005-0000-0000-0000D9000000}"/>
    <cellStyle name="40% - Accent3 2" xfId="1426" xr:uid="{00000000-0005-0000-0000-0000DA000000}"/>
    <cellStyle name="40% - Accent3_Estaciones TM-21-SEP-2011" xfId="1427" xr:uid="{00000000-0005-0000-0000-0000DB000000}"/>
    <cellStyle name="40% - Accent4" xfId="200" xr:uid="{00000000-0005-0000-0000-0000DC000000}"/>
    <cellStyle name="40% - Accent4 2" xfId="1428" xr:uid="{00000000-0005-0000-0000-0000DD000000}"/>
    <cellStyle name="40% - Accent4_Estaciones TM-21-SEP-2011" xfId="1429" xr:uid="{00000000-0005-0000-0000-0000DE000000}"/>
    <cellStyle name="40% - Accent5" xfId="201" xr:uid="{00000000-0005-0000-0000-0000DF000000}"/>
    <cellStyle name="40% - Accent5 2" xfId="1430" xr:uid="{00000000-0005-0000-0000-0000E0000000}"/>
    <cellStyle name="40% - Accent5_Estaciones TM-21-SEP-2011" xfId="1431" xr:uid="{00000000-0005-0000-0000-0000E1000000}"/>
    <cellStyle name="40% - Accent6" xfId="202" xr:uid="{00000000-0005-0000-0000-0000E2000000}"/>
    <cellStyle name="40% - Accent6 2" xfId="1432" xr:uid="{00000000-0005-0000-0000-0000E3000000}"/>
    <cellStyle name="40% - Accent6_Estaciones TM-21-SEP-2011" xfId="1433" xr:uid="{00000000-0005-0000-0000-0000E4000000}"/>
    <cellStyle name="40% - Énfasis1" xfId="1545"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8"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2"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6"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0"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4"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6"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9"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3"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7"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1"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5"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4" xr:uid="{00000000-0005-0000-0000-000071020000}"/>
    <cellStyle name="Bad" xfId="587" xr:uid="{00000000-0005-0000-0000-000072020000}"/>
    <cellStyle name="BORDES TITU. INT." xfId="1436"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1" builtinId="26" customBuiltin="1"/>
    <cellStyle name="Calculation" xfId="619" xr:uid="{00000000-0005-0000-0000-000094020000}"/>
    <cellStyle name="Cálculo" xfId="1536"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8"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7"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7" xr:uid="{00000000-0005-0000-0000-0000F6020000}"/>
    <cellStyle name="Comma0 2" xfId="1438" xr:uid="{00000000-0005-0000-0000-0000F7020000}"/>
    <cellStyle name="Currency0" xfId="1439" xr:uid="{00000000-0005-0000-0000-0000F8020000}"/>
    <cellStyle name="Currency0 2" xfId="1440" xr:uid="{00000000-0005-0000-0000-0000F9020000}"/>
    <cellStyle name="Date" xfId="1441" xr:uid="{00000000-0005-0000-0000-0000FA020000}"/>
    <cellStyle name="Date 2" xfId="1442" xr:uid="{00000000-0005-0000-0000-0000FB020000}"/>
    <cellStyle name="Encabezado 1" xfId="1527" builtinId="16" customBuiltin="1"/>
    <cellStyle name="Encabezado 4" xfId="1530"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3" xr:uid="{00000000-0005-0000-0000-00001D030000}"/>
    <cellStyle name="Énfasis 2" xfId="1444" xr:uid="{00000000-0005-0000-0000-00001E030000}"/>
    <cellStyle name="Énfasis 3" xfId="1445" xr:uid="{00000000-0005-0000-0000-00001F030000}"/>
    <cellStyle name="Énfasis1" xfId="1543" builtinId="29" customBuiltin="1"/>
    <cellStyle name="Énfasis1 - 20%" xfId="1446" xr:uid="{00000000-0005-0000-0000-000021030000}"/>
    <cellStyle name="Énfasis1 - 40%" xfId="1447" xr:uid="{00000000-0005-0000-0000-000022030000}"/>
    <cellStyle name="Énfasis1 - 60%" xfId="1448"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5" builtinId="33" customBuiltin="1"/>
    <cellStyle name="Énfasis2 - 20%" xfId="1449" xr:uid="{00000000-0005-0000-0000-000044030000}"/>
    <cellStyle name="Énfasis2 - 40%" xfId="1450" xr:uid="{00000000-0005-0000-0000-000045030000}"/>
    <cellStyle name="Énfasis2 - 60%" xfId="1451"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0" builtinId="37" customBuiltin="1"/>
    <cellStyle name="Énfasis3 - 20%" xfId="1452" xr:uid="{00000000-0005-0000-0000-000067030000}"/>
    <cellStyle name="Énfasis3 - 40%" xfId="1453" xr:uid="{00000000-0005-0000-0000-000068030000}"/>
    <cellStyle name="Énfasis3 - 60%" xfId="1454"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4" builtinId="41" customBuiltin="1"/>
    <cellStyle name="Énfasis4 - 20%" xfId="1455" xr:uid="{00000000-0005-0000-0000-00008A030000}"/>
    <cellStyle name="Énfasis4 - 40%" xfId="1456" xr:uid="{00000000-0005-0000-0000-00008B030000}"/>
    <cellStyle name="Énfasis4 - 60%" xfId="1457"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8" builtinId="45" customBuiltin="1"/>
    <cellStyle name="Énfasis5 - 20%" xfId="1458" xr:uid="{00000000-0005-0000-0000-0000AD030000}"/>
    <cellStyle name="Énfasis5 - 40%" xfId="1459" xr:uid="{00000000-0005-0000-0000-0000AE030000}"/>
    <cellStyle name="Énfasis5 - 60%" xfId="1460"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2" builtinId="49" customBuiltin="1"/>
    <cellStyle name="Énfasis6 - 20%" xfId="1461" xr:uid="{00000000-0005-0000-0000-0000D0030000}"/>
    <cellStyle name="Énfasis6 - 40%" xfId="1462" xr:uid="{00000000-0005-0000-0000-0000D1030000}"/>
    <cellStyle name="Énfasis6 - 60%" xfId="1463"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4"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4" xr:uid="{00000000-0005-0000-0000-000012040000}"/>
    <cellStyle name="Euro" xfId="962" xr:uid="{00000000-0005-0000-0000-000013040000}"/>
    <cellStyle name="Euro 2" xfId="1466" xr:uid="{00000000-0005-0000-0000-000014040000}"/>
    <cellStyle name="Euro 2 2" xfId="1572" xr:uid="{00000000-0005-0000-0000-000015040000}"/>
    <cellStyle name="Euro 3" xfId="1467" xr:uid="{00000000-0005-0000-0000-000016040000}"/>
    <cellStyle name="Euro 4" xfId="1468" xr:uid="{00000000-0005-0000-0000-000017040000}"/>
    <cellStyle name="Euro 5" xfId="1465" xr:uid="{00000000-0005-0000-0000-000018040000}"/>
    <cellStyle name="Euro 6" xfId="1569" xr:uid="{00000000-0005-0000-0000-000019040000}"/>
    <cellStyle name="Euro_Acabados" xfId="1469" xr:uid="{00000000-0005-0000-0000-00001A040000}"/>
    <cellStyle name="Excel Built-in Normal 1" xfId="1567" xr:uid="{00000000-0005-0000-0000-00001B040000}"/>
    <cellStyle name="Explanatory Text" xfId="963" xr:uid="{00000000-0005-0000-0000-00001C040000}"/>
    <cellStyle name="Fixed" xfId="1470" xr:uid="{00000000-0005-0000-0000-00001D040000}"/>
    <cellStyle name="Fixed 2" xfId="1471"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0" xr:uid="{00000000-0005-0000-0000-000025040000}"/>
    <cellStyle name="Hipervínculo 2 3" xfId="1568" xr:uid="{00000000-0005-0000-0000-000026040000}"/>
    <cellStyle name="Hipervínculo 3" xfId="1566" xr:uid="{00000000-0005-0000-0000-000027040000}"/>
    <cellStyle name="Incorrecto" xfId="1532"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xfId="1403" builtinId="3"/>
    <cellStyle name="Millares [0] 2" xfId="1472" xr:uid="{00000000-0005-0000-0000-00004B040000}"/>
    <cellStyle name="Millares 2" xfId="1" xr:uid="{00000000-0005-0000-0000-00004C040000}"/>
    <cellStyle name="Millares 2 2" xfId="1003" xr:uid="{00000000-0005-0000-0000-00004D040000}"/>
    <cellStyle name="Millares 2 2 2" xfId="1474" xr:uid="{00000000-0005-0000-0000-00004E040000}"/>
    <cellStyle name="Millares 2 3" xfId="1004" xr:uid="{00000000-0005-0000-0000-00004F040000}"/>
    <cellStyle name="Millares 2 4" xfId="1005" xr:uid="{00000000-0005-0000-0000-000050040000}"/>
    <cellStyle name="Millares 2 5" xfId="1404" xr:uid="{00000000-0005-0000-0000-000051040000}"/>
    <cellStyle name="Millares 2 5 2" xfId="1573" xr:uid="{00000000-0005-0000-0000-000052040000}"/>
    <cellStyle name="Millares 2 6" xfId="1473" xr:uid="{00000000-0005-0000-0000-000053040000}"/>
    <cellStyle name="Millares 2 7" xfId="1571"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5"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6" xr:uid="{00000000-0005-0000-0000-00005C040000}"/>
    <cellStyle name="Millares 4_4,8" xfId="1012" xr:uid="{00000000-0005-0000-0000-00005D040000}"/>
    <cellStyle name="Millares 5" xfId="1013" xr:uid="{00000000-0005-0000-0000-00005E040000}"/>
    <cellStyle name="Millares 5 2" xfId="1477" xr:uid="{00000000-0005-0000-0000-00005F040000}"/>
    <cellStyle name="Millares 6" xfId="1014" xr:uid="{00000000-0005-0000-0000-000060040000}"/>
    <cellStyle name="Millares 7" xfId="1478" xr:uid="{00000000-0005-0000-0000-000061040000}"/>
    <cellStyle name="Millares 8" xfId="1407" xr:uid="{00000000-0005-0000-0000-000062040000}"/>
    <cellStyle name="Millares 9" xfId="1479" xr:uid="{00000000-0005-0000-0000-000063040000}"/>
    <cellStyle name="Moneda" xfId="3" builtinId="4"/>
    <cellStyle name="Moneda [0] 2" xfId="1480" xr:uid="{00000000-0005-0000-0000-000065040000}"/>
    <cellStyle name="Moneda 2" xfId="1015" xr:uid="{00000000-0005-0000-0000-000066040000}"/>
    <cellStyle name="Moneda 2 2" xfId="1016" xr:uid="{00000000-0005-0000-0000-000067040000}"/>
    <cellStyle name="Moneda 2 3" xfId="1481"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4" xr:uid="{00000000-0005-0000-0000-00006C040000}"/>
    <cellStyle name="Moneda 3 2 3" xfId="1483" xr:uid="{00000000-0005-0000-0000-00006D040000}"/>
    <cellStyle name="Moneda 3 3" xfId="1485" xr:uid="{00000000-0005-0000-0000-00006E040000}"/>
    <cellStyle name="Moneda 3 3 2" xfId="1486" xr:uid="{00000000-0005-0000-0000-00006F040000}"/>
    <cellStyle name="Moneda 3 4" xfId="1487" xr:uid="{00000000-0005-0000-0000-000070040000}"/>
    <cellStyle name="Moneda 3 5" xfId="1482" xr:uid="{00000000-0005-0000-0000-000071040000}"/>
    <cellStyle name="Moneda 3_4,8" xfId="1020" xr:uid="{00000000-0005-0000-0000-000072040000}"/>
    <cellStyle name="Moneda 4" xfId="1021" xr:uid="{00000000-0005-0000-0000-000073040000}"/>
    <cellStyle name="Moneda 4 2" xfId="1488" xr:uid="{00000000-0005-0000-0000-000074040000}"/>
    <cellStyle name="Moneda 5" xfId="1022" xr:uid="{00000000-0005-0000-0000-000075040000}"/>
    <cellStyle name="Moneda 5 2" xfId="1489" xr:uid="{00000000-0005-0000-0000-000076040000}"/>
    <cellStyle name="Moneda 6" xfId="1490" xr:uid="{00000000-0005-0000-0000-000077040000}"/>
    <cellStyle name="Moneda 7" xfId="1524" xr:uid="{00000000-0005-0000-0000-000078040000}"/>
    <cellStyle name="Moneda 8" xfId="1525" xr:uid="{00000000-0005-0000-0000-000079040000}"/>
    <cellStyle name="Moneda 9" xfId="1574" xr:uid="{00000000-0005-0000-0000-00007A040000}"/>
    <cellStyle name="Monetario0" xfId="1023" xr:uid="{00000000-0005-0000-0000-00007B040000}"/>
    <cellStyle name="Neutral" xfId="1533"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1" xfId="1575" xr:uid="{B112A8A0-413B-4AFB-866D-B9F0BF3C3173}"/>
    <cellStyle name="Normal 12" xfId="1056" xr:uid="{00000000-0005-0000-0000-00009E040000}"/>
    <cellStyle name="Normal 12 2" xfId="1406" xr:uid="{00000000-0005-0000-0000-00009F040000}"/>
    <cellStyle name="Normal 13" xfId="1577" xr:uid="{503D45D4-086B-4F0F-8B6B-EB46F17642E6}"/>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1" xr:uid="{00000000-0005-0000-0000-0000B5040000}"/>
    <cellStyle name="Normal 2 2 3" xfId="1492" xr:uid="{00000000-0005-0000-0000-0000B6040000}"/>
    <cellStyle name="Normal 2 2 4" xfId="1493" xr:uid="{00000000-0005-0000-0000-0000B7040000}"/>
    <cellStyle name="Normal 2 2_Copia de PRESUPUESTO POR CAPITULOS MARZO-25-11-ULTIMO" xfId="1494"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5"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6" xr:uid="{00000000-0005-0000-0000-0000D0040000}"/>
    <cellStyle name="Normal 2 40" xfId="1099" xr:uid="{00000000-0005-0000-0000-0000D1040000}"/>
    <cellStyle name="Normal 2 5" xfId="1100" xr:uid="{00000000-0005-0000-0000-0000D2040000}"/>
    <cellStyle name="Normal 2 5 2" xfId="1497"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8" xr:uid="{00000000-0005-0000-0000-0000D8040000}"/>
    <cellStyle name="Normal 3" xfId="2" xr:uid="{00000000-0005-0000-0000-0000D9040000}"/>
    <cellStyle name="Normal 3 2" xfId="1105" xr:uid="{00000000-0005-0000-0000-0000DA040000}"/>
    <cellStyle name="Normal 3 2 2" xfId="1500" xr:uid="{00000000-0005-0000-0000-0000DB040000}"/>
    <cellStyle name="Normal 3 3" xfId="1501" xr:uid="{00000000-0005-0000-0000-0000DC040000}"/>
    <cellStyle name="Normal 3 4" xfId="1502" xr:uid="{00000000-0005-0000-0000-0000DD040000}"/>
    <cellStyle name="Normal 3 5" xfId="1499" xr:uid="{00000000-0005-0000-0000-0000DE040000}"/>
    <cellStyle name="Normal 3_Copia de Cuadro APU General Seguridad Electronica Festo 01-12-2008" xfId="1503"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6" xr:uid="{00000000-0005-0000-0000-0000E5040000}"/>
    <cellStyle name="Normal 4 2 3" xfId="1505" xr:uid="{00000000-0005-0000-0000-0000E6040000}"/>
    <cellStyle name="Normal 4 2_ESTADISTICA" xfId="1507" xr:uid="{00000000-0005-0000-0000-0000E7040000}"/>
    <cellStyle name="Normal 4 3" xfId="1508" xr:uid="{00000000-0005-0000-0000-0000E8040000}"/>
    <cellStyle name="Normal 4 3 2" xfId="1509" xr:uid="{00000000-0005-0000-0000-0000E9040000}"/>
    <cellStyle name="Normal 4 3_ESTADISTICA" xfId="1510" xr:uid="{00000000-0005-0000-0000-0000EA040000}"/>
    <cellStyle name="Normal 4 4" xfId="1511" xr:uid="{00000000-0005-0000-0000-0000EB040000}"/>
    <cellStyle name="Normal 4 5" xfId="1504" xr:uid="{00000000-0005-0000-0000-0000EC040000}"/>
    <cellStyle name="Normal 4 6" xfId="1523" xr:uid="{00000000-0005-0000-0000-0000ED040000}"/>
    <cellStyle name="Normal 4 7" xfId="1435" xr:uid="{00000000-0005-0000-0000-0000EE040000}"/>
    <cellStyle name="Normal 4_CICLOPUENTE AV-ESMERALDA-OCT-4-2011" xfId="1512" xr:uid="{00000000-0005-0000-0000-0000EF040000}"/>
    <cellStyle name="Normal 5" xfId="1111" xr:uid="{00000000-0005-0000-0000-0000F0040000}"/>
    <cellStyle name="Normal 5 2" xfId="1112" xr:uid="{00000000-0005-0000-0000-0000F1040000}"/>
    <cellStyle name="Normal 5 2 2" xfId="1514" xr:uid="{00000000-0005-0000-0000-0000F2040000}"/>
    <cellStyle name="Normal 5 3" xfId="1513" xr:uid="{00000000-0005-0000-0000-0000F3040000}"/>
    <cellStyle name="Normal 6" xfId="1113" xr:uid="{00000000-0005-0000-0000-0000F4040000}"/>
    <cellStyle name="Normal 6 2" xfId="1515" xr:uid="{00000000-0005-0000-0000-0000F5040000}"/>
    <cellStyle name="Normal 7" xfId="1516" xr:uid="{00000000-0005-0000-0000-0000F6040000}"/>
    <cellStyle name="Normal 8" xfId="1114" xr:uid="{00000000-0005-0000-0000-0000F7040000}"/>
    <cellStyle name="Normal 8 2" xfId="1522" xr:uid="{00000000-0005-0000-0000-0000F8040000}"/>
    <cellStyle name="Normal 9" xfId="1576" xr:uid="{FAF188AC-15C3-41A8-82E0-5A7C90B4F669}"/>
    <cellStyle name="Notas" xfId="1540"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2" xfId="1148" xr:uid="{00000000-0005-0000-0000-00001C050000}"/>
    <cellStyle name="Porcentaje 3" xfId="1521" xr:uid="{00000000-0005-0000-0000-00001D050000}"/>
    <cellStyle name="Porcentual 2" xfId="1149" xr:uid="{00000000-0005-0000-0000-00001E050000}"/>
    <cellStyle name="Porcentual 2 2" xfId="1517" xr:uid="{00000000-0005-0000-0000-00001F050000}"/>
    <cellStyle name="Porcentual 2 3" xfId="1518" xr:uid="{00000000-0005-0000-0000-000020050000}"/>
    <cellStyle name="Porcentual 3" xfId="1150" xr:uid="{00000000-0005-0000-0000-000021050000}"/>
    <cellStyle name="Porcentual 3 2" xfId="1408" xr:uid="{00000000-0005-0000-0000-000022050000}"/>
    <cellStyle name="Porcentual 4" xfId="1151" xr:uid="{00000000-0005-0000-0000-000023050000}"/>
    <cellStyle name="Porcentual 5" xfId="1152" xr:uid="{00000000-0005-0000-0000-000024050000}"/>
    <cellStyle name="Salida" xfId="1535"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9"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1"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6"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8"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9"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9" xr:uid="{00000000-0005-0000-0000-000005060000}"/>
    <cellStyle name="Total" xfId="1542"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20"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1462663</xdr:colOff>
      <xdr:row>3</xdr:row>
      <xdr:rowOff>172850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260FBFC1-6CDC-4947-A9AF-8C00147474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0</xdr:row>
      <xdr:rowOff>47625</xdr:rowOff>
    </xdr:from>
    <xdr:to>
      <xdr:col>2</xdr:col>
      <xdr:colOff>1460499</xdr:colOff>
      <xdr:row>2</xdr:row>
      <xdr:rowOff>120463</xdr:rowOff>
    </xdr:to>
    <xdr:pic>
      <xdr:nvPicPr>
        <xdr:cNvPr id="3" name="Imagen 2">
          <a:extLst>
            <a:ext uri="{FF2B5EF4-FFF2-40B4-BE49-F238E27FC236}">
              <a16:creationId xmlns:a16="http://schemas.microsoft.com/office/drawing/2014/main" id="{C62C44ED-CCD8-4605-80B1-348B3232B1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995797</xdr:colOff>
      <xdr:row>0</xdr:row>
      <xdr:rowOff>381001</xdr:rowOff>
    </xdr:from>
    <xdr:to>
      <xdr:col>2</xdr:col>
      <xdr:colOff>2415886</xdr:colOff>
      <xdr:row>1</xdr:row>
      <xdr:rowOff>740128</xdr:rowOff>
    </xdr:to>
    <xdr:pic>
      <xdr:nvPicPr>
        <xdr:cNvPr id="3" name="Imagen 2">
          <a:extLst>
            <a:ext uri="{FF2B5EF4-FFF2-40B4-BE49-F238E27FC236}">
              <a16:creationId xmlns:a16="http://schemas.microsoft.com/office/drawing/2014/main" id="{E651ED9B-D087-46CD-8AC0-508E24B9D1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2206" y="381001"/>
          <a:ext cx="1420089" cy="119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X98"/>
  <sheetViews>
    <sheetView topLeftCell="A47" zoomScale="55" zoomScaleNormal="55" zoomScaleSheetLayoutView="40" zoomScalePageLayoutView="25" workbookViewId="0">
      <selection activeCell="Y7" sqref="Y7"/>
    </sheetView>
  </sheetViews>
  <sheetFormatPr baseColWidth="10" defaultColWidth="11.453125" defaultRowHeight="21"/>
  <cols>
    <col min="1" max="2" width="7.26953125" style="43" customWidth="1"/>
    <col min="3" max="3" width="76.7265625" style="43" customWidth="1"/>
    <col min="4" max="4" width="85.1796875" style="43" customWidth="1"/>
    <col min="5" max="5" width="13.54296875" style="43" bestFit="1" customWidth="1"/>
    <col min="6" max="6" width="21.54296875" style="43" bestFit="1" customWidth="1"/>
    <col min="7" max="7" width="37.453125" style="43" customWidth="1"/>
    <col min="8" max="8" width="22.7265625" style="43" customWidth="1"/>
    <col min="9" max="9" width="24.1796875" style="43" hidden="1" customWidth="1"/>
    <col min="10" max="10" width="18.81640625" style="43" hidden="1" customWidth="1"/>
    <col min="11" max="11" width="25.7265625" style="43" hidden="1" customWidth="1"/>
    <col min="12" max="12" width="18" style="43" hidden="1" customWidth="1"/>
    <col min="13" max="14" width="17" style="43" hidden="1" customWidth="1"/>
    <col min="15" max="15" width="42.54296875" style="43" hidden="1" customWidth="1"/>
    <col min="16" max="16" width="18.453125" style="43" customWidth="1"/>
    <col min="17" max="17" width="19.54296875" style="43" customWidth="1"/>
    <col min="18" max="18" width="26.26953125" style="43" customWidth="1"/>
    <col min="19" max="19" width="21.26953125" style="43" customWidth="1"/>
    <col min="20" max="20" width="21.54296875" style="43" customWidth="1"/>
    <col min="21" max="21" width="28.26953125" style="43" customWidth="1"/>
    <col min="22" max="22" width="30.1796875" style="43" customWidth="1"/>
    <col min="23" max="23" width="2.453125" style="40" customWidth="1"/>
    <col min="24" max="16384" width="11.453125" style="43"/>
  </cols>
  <sheetData>
    <row r="2" spans="1:24" ht="39.75" customHeight="1">
      <c r="B2" s="154"/>
      <c r="C2" s="155"/>
      <c r="D2" s="156"/>
      <c r="E2" s="163" t="s">
        <v>190</v>
      </c>
      <c r="F2" s="164"/>
      <c r="G2" s="164"/>
      <c r="H2" s="164"/>
      <c r="I2" s="164"/>
      <c r="J2" s="164"/>
      <c r="K2" s="164"/>
      <c r="L2" s="164"/>
      <c r="M2" s="164"/>
      <c r="N2" s="164"/>
      <c r="O2" s="164"/>
      <c r="P2" s="164"/>
      <c r="Q2" s="164"/>
      <c r="R2" s="164"/>
      <c r="S2" s="164"/>
      <c r="T2" s="164"/>
      <c r="U2" s="164"/>
      <c r="V2" s="164"/>
      <c r="W2" s="165"/>
      <c r="X2" s="102"/>
    </row>
    <row r="3" spans="1:24" ht="17.25" customHeight="1">
      <c r="B3" s="157"/>
      <c r="C3" s="158"/>
      <c r="D3" s="159"/>
      <c r="E3" s="166" t="s">
        <v>191</v>
      </c>
      <c r="F3" s="167"/>
      <c r="G3" s="167"/>
      <c r="H3" s="167"/>
      <c r="I3" s="167"/>
      <c r="J3" s="167"/>
      <c r="K3" s="167"/>
      <c r="L3" s="167"/>
      <c r="M3" s="167"/>
      <c r="N3" s="167"/>
      <c r="O3" s="167"/>
      <c r="P3" s="166" t="s">
        <v>85</v>
      </c>
      <c r="Q3" s="167"/>
      <c r="R3" s="167"/>
      <c r="S3" s="167"/>
      <c r="T3" s="167"/>
      <c r="U3" s="167"/>
      <c r="V3" s="167"/>
      <c r="W3" s="168"/>
      <c r="X3" s="103"/>
    </row>
    <row r="4" spans="1:24" ht="17.25" customHeight="1">
      <c r="B4" s="160"/>
      <c r="C4" s="161"/>
      <c r="D4" s="162"/>
      <c r="E4" s="166" t="s">
        <v>192</v>
      </c>
      <c r="F4" s="167"/>
      <c r="G4" s="167"/>
      <c r="H4" s="167"/>
      <c r="I4" s="167"/>
      <c r="J4" s="167"/>
      <c r="K4" s="167"/>
      <c r="L4" s="167"/>
      <c r="M4" s="167"/>
      <c r="N4" s="167"/>
      <c r="O4" s="167"/>
      <c r="P4" s="167"/>
      <c r="Q4" s="167"/>
      <c r="R4" s="167"/>
      <c r="S4" s="167"/>
      <c r="T4" s="167"/>
      <c r="U4" s="167"/>
      <c r="V4" s="167"/>
      <c r="W4" s="168"/>
      <c r="X4" s="103"/>
    </row>
    <row r="5" spans="1:24" ht="15.75" customHeight="1" thickBot="1"/>
    <row r="6" spans="1:24" ht="65.25" customHeight="1" thickBot="1">
      <c r="B6" s="170" t="s">
        <v>79</v>
      </c>
      <c r="C6" s="171"/>
      <c r="D6" s="171"/>
      <c r="E6" s="171"/>
      <c r="F6" s="176" t="s">
        <v>80</v>
      </c>
      <c r="G6" s="177"/>
      <c r="H6" s="177"/>
      <c r="I6" s="177"/>
      <c r="J6" s="177"/>
      <c r="K6" s="178"/>
      <c r="L6" s="182" t="s">
        <v>69</v>
      </c>
      <c r="M6" s="183"/>
      <c r="N6" s="183"/>
      <c r="O6" s="100" t="s">
        <v>81</v>
      </c>
      <c r="P6" s="184" t="s">
        <v>91</v>
      </c>
      <c r="Q6" s="185"/>
      <c r="R6" s="185"/>
      <c r="S6" s="185"/>
      <c r="T6" s="185"/>
      <c r="U6" s="185"/>
      <c r="V6" s="186"/>
    </row>
    <row r="7" spans="1:24" ht="59.25" customHeight="1" thickBot="1">
      <c r="B7" s="172"/>
      <c r="C7" s="173"/>
      <c r="D7" s="173"/>
      <c r="E7" s="173"/>
      <c r="F7" s="179"/>
      <c r="G7" s="180"/>
      <c r="H7" s="180"/>
      <c r="I7" s="180"/>
      <c r="J7" s="180"/>
      <c r="K7" s="181"/>
      <c r="L7" s="111"/>
      <c r="M7" s="112" t="s">
        <v>78</v>
      </c>
      <c r="N7" s="112" t="s">
        <v>78</v>
      </c>
      <c r="O7" s="101" t="s">
        <v>78</v>
      </c>
      <c r="P7" s="187"/>
      <c r="Q7" s="188"/>
      <c r="R7" s="188"/>
      <c r="S7" s="188"/>
      <c r="T7" s="188"/>
      <c r="U7" s="188"/>
      <c r="V7" s="189"/>
    </row>
    <row r="8" spans="1:24" ht="81" customHeight="1" thickBot="1">
      <c r="B8" s="174"/>
      <c r="C8" s="175"/>
      <c r="D8" s="175"/>
      <c r="E8" s="175"/>
      <c r="F8" s="92" t="s">
        <v>185</v>
      </c>
      <c r="G8" s="93" t="s">
        <v>186</v>
      </c>
      <c r="H8" s="93" t="s">
        <v>184</v>
      </c>
      <c r="I8" s="93" t="s">
        <v>76</v>
      </c>
      <c r="J8" s="93" t="s">
        <v>77</v>
      </c>
      <c r="K8" s="94" t="s">
        <v>84</v>
      </c>
      <c r="L8" s="113"/>
      <c r="M8" s="114" t="s">
        <v>74</v>
      </c>
      <c r="N8" s="114" t="s">
        <v>75</v>
      </c>
      <c r="O8" s="95" t="s">
        <v>73</v>
      </c>
      <c r="P8" s="187"/>
      <c r="Q8" s="190"/>
      <c r="R8" s="190"/>
      <c r="S8" s="190"/>
      <c r="T8" s="190"/>
      <c r="U8" s="190"/>
      <c r="V8" s="191"/>
    </row>
    <row r="9" spans="1:24" ht="72" customHeight="1" thickBot="1">
      <c r="B9" s="96" t="s">
        <v>87</v>
      </c>
      <c r="C9" s="97" t="s">
        <v>188</v>
      </c>
      <c r="D9" s="97" t="s">
        <v>187</v>
      </c>
      <c r="E9" s="97" t="s">
        <v>189</v>
      </c>
      <c r="F9" s="192" t="s">
        <v>68</v>
      </c>
      <c r="G9" s="193"/>
      <c r="H9" s="193"/>
      <c r="I9" s="193"/>
      <c r="J9" s="193"/>
      <c r="K9" s="193"/>
      <c r="L9" s="194" t="s">
        <v>90</v>
      </c>
      <c r="M9" s="195"/>
      <c r="N9" s="195"/>
      <c r="O9" s="107" t="s">
        <v>82</v>
      </c>
      <c r="P9" s="99" t="s">
        <v>64</v>
      </c>
      <c r="Q9" s="98" t="s">
        <v>65</v>
      </c>
      <c r="R9" s="99" t="s">
        <v>66</v>
      </c>
      <c r="S9" s="99" t="s">
        <v>0</v>
      </c>
      <c r="T9" s="99" t="s">
        <v>67</v>
      </c>
      <c r="U9" s="99" t="s">
        <v>1</v>
      </c>
      <c r="V9" s="99" t="s">
        <v>2</v>
      </c>
    </row>
    <row r="10" spans="1:24" ht="26.25" customHeight="1">
      <c r="A10" s="115"/>
      <c r="B10" s="108">
        <v>1</v>
      </c>
      <c r="C10" s="74" t="s">
        <v>92</v>
      </c>
      <c r="D10" s="89" t="s">
        <v>93</v>
      </c>
      <c r="E10" s="122">
        <v>100</v>
      </c>
      <c r="F10" s="75">
        <v>33320</v>
      </c>
      <c r="G10" s="76">
        <v>34320</v>
      </c>
      <c r="H10" s="77">
        <v>35006</v>
      </c>
      <c r="I10" s="77"/>
      <c r="J10" s="77"/>
      <c r="K10" s="78"/>
      <c r="L10" s="75"/>
      <c r="M10" s="79"/>
      <c r="N10" s="79"/>
      <c r="O10" s="87"/>
      <c r="P10" s="110">
        <f t="shared" ref="P10" si="0">COUNT(F10:O10)</f>
        <v>3</v>
      </c>
      <c r="Q10" s="81">
        <f>ROUND(AVERAGE(F10:O10),0)</f>
        <v>34215</v>
      </c>
      <c r="R10" s="82">
        <f>ROUND(+Q10*E10,0)</f>
        <v>3421500</v>
      </c>
      <c r="S10" s="83">
        <f t="shared" ref="S10" si="1">STDEVP(F10:O10)</f>
        <v>692.27419102228237</v>
      </c>
      <c r="T10" s="84">
        <f t="shared" ref="T10" si="2">S10/Q10*100</f>
        <v>2.0233061260332672</v>
      </c>
      <c r="U10" s="85">
        <f t="shared" ref="U10" si="3">100-T10</f>
        <v>97.976693873966738</v>
      </c>
      <c r="V10" s="86" t="str">
        <f t="shared" ref="V10" si="4">IF(U10&gt;70,"ALTO","BAJO")</f>
        <v>ALTO</v>
      </c>
    </row>
    <row r="11" spans="1:24" ht="26.25" customHeight="1">
      <c r="A11" s="116"/>
      <c r="B11" s="108">
        <v>2</v>
      </c>
      <c r="C11" s="74" t="s">
        <v>94</v>
      </c>
      <c r="D11" s="90" t="s">
        <v>95</v>
      </c>
      <c r="E11" s="123">
        <v>100</v>
      </c>
      <c r="F11" s="75">
        <v>33320</v>
      </c>
      <c r="G11" s="76">
        <v>34320</v>
      </c>
      <c r="H11" s="77">
        <v>35006</v>
      </c>
      <c r="I11" s="77"/>
      <c r="J11" s="77"/>
      <c r="K11" s="78"/>
      <c r="L11" s="75"/>
      <c r="M11" s="79"/>
      <c r="N11" s="79"/>
      <c r="O11" s="87"/>
      <c r="P11" s="80">
        <f t="shared" ref="P11:P55" si="5">COUNT(F11:O11)</f>
        <v>3</v>
      </c>
      <c r="Q11" s="81">
        <f>ROUND(AVERAGE(F11:O11),0)</f>
        <v>34215</v>
      </c>
      <c r="R11" s="82">
        <f t="shared" ref="R11:R55" si="6">ROUND(+Q11*E11,0)</f>
        <v>3421500</v>
      </c>
      <c r="S11" s="83">
        <f t="shared" ref="S11:S55" si="7">STDEVP(F11:O11)</f>
        <v>692.27419102228237</v>
      </c>
      <c r="T11" s="84">
        <f t="shared" ref="T11:T55" si="8">S11/Q11*100</f>
        <v>2.0233061260332672</v>
      </c>
      <c r="U11" s="85">
        <f t="shared" ref="U11:U55" si="9">100-T11</f>
        <v>97.976693873966738</v>
      </c>
      <c r="V11" s="86" t="str">
        <f t="shared" ref="V11:V55" si="10">IF(U11&gt;70,"ALTO","BAJO")</f>
        <v>ALTO</v>
      </c>
    </row>
    <row r="12" spans="1:24" ht="26.25" customHeight="1">
      <c r="A12" s="116"/>
      <c r="B12" s="109">
        <v>3</v>
      </c>
      <c r="C12" s="74" t="s">
        <v>96</v>
      </c>
      <c r="D12" s="89" t="s">
        <v>97</v>
      </c>
      <c r="E12" s="122">
        <v>200</v>
      </c>
      <c r="F12" s="75">
        <v>10710</v>
      </c>
      <c r="G12" s="76">
        <v>11031</v>
      </c>
      <c r="H12" s="77">
        <v>11251</v>
      </c>
      <c r="I12" s="77"/>
      <c r="J12" s="77"/>
      <c r="K12" s="78"/>
      <c r="L12" s="75"/>
      <c r="M12" s="79"/>
      <c r="N12" s="79"/>
      <c r="O12" s="87"/>
      <c r="P12" s="80">
        <f t="shared" si="5"/>
        <v>3</v>
      </c>
      <c r="Q12" s="81">
        <f t="shared" ref="Q12:Q55" si="11">ROUND(AVERAGE(F12:O12),0)</f>
        <v>10997</v>
      </c>
      <c r="R12" s="82">
        <f t="shared" si="6"/>
        <v>2199400</v>
      </c>
      <c r="S12" s="83">
        <f t="shared" si="7"/>
        <v>222.14159648496471</v>
      </c>
      <c r="T12" s="84">
        <f t="shared" si="8"/>
        <v>2.0200199734924498</v>
      </c>
      <c r="U12" s="85">
        <f t="shared" si="9"/>
        <v>97.979980026507548</v>
      </c>
      <c r="V12" s="86" t="str">
        <f t="shared" si="10"/>
        <v>ALTO</v>
      </c>
    </row>
    <row r="13" spans="1:24" ht="26.25" customHeight="1">
      <c r="A13" s="116"/>
      <c r="B13" s="108">
        <v>4</v>
      </c>
      <c r="C13" s="74" t="s">
        <v>98</v>
      </c>
      <c r="D13" s="91" t="s">
        <v>99</v>
      </c>
      <c r="E13" s="122">
        <v>10</v>
      </c>
      <c r="F13" s="75">
        <v>109956</v>
      </c>
      <c r="G13" s="76">
        <v>111056</v>
      </c>
      <c r="H13" s="77">
        <v>113276</v>
      </c>
      <c r="I13" s="77"/>
      <c r="J13" s="77"/>
      <c r="K13" s="78"/>
      <c r="L13" s="75"/>
      <c r="M13" s="79"/>
      <c r="N13" s="79"/>
      <c r="O13" s="87"/>
      <c r="P13" s="80">
        <f t="shared" si="5"/>
        <v>3</v>
      </c>
      <c r="Q13" s="81">
        <f t="shared" si="11"/>
        <v>111429</v>
      </c>
      <c r="R13" s="82">
        <f t="shared" si="6"/>
        <v>1114290</v>
      </c>
      <c r="S13" s="83">
        <f t="shared" si="7"/>
        <v>1380.8531984087069</v>
      </c>
      <c r="T13" s="84">
        <f t="shared" si="8"/>
        <v>1.2392224631009046</v>
      </c>
      <c r="U13" s="85">
        <f t="shared" si="9"/>
        <v>98.760777536899099</v>
      </c>
      <c r="V13" s="86" t="str">
        <f t="shared" si="10"/>
        <v>ALTO</v>
      </c>
    </row>
    <row r="14" spans="1:24" ht="26.25" customHeight="1">
      <c r="A14" s="116"/>
      <c r="B14" s="108">
        <v>5</v>
      </c>
      <c r="C14" s="74" t="s">
        <v>100</v>
      </c>
      <c r="D14" s="89" t="s">
        <v>101</v>
      </c>
      <c r="E14" s="122">
        <v>10</v>
      </c>
      <c r="F14" s="75">
        <v>9520</v>
      </c>
      <c r="G14" s="76">
        <v>9806</v>
      </c>
      <c r="H14" s="77">
        <v>10002</v>
      </c>
      <c r="I14" s="77"/>
      <c r="J14" s="77"/>
      <c r="K14" s="78"/>
      <c r="L14" s="75"/>
      <c r="M14" s="79"/>
      <c r="N14" s="79"/>
      <c r="O14" s="87"/>
      <c r="P14" s="80">
        <f t="shared" si="5"/>
        <v>3</v>
      </c>
      <c r="Q14" s="81">
        <f t="shared" si="11"/>
        <v>9776</v>
      </c>
      <c r="R14" s="82">
        <f t="shared" si="6"/>
        <v>97760</v>
      </c>
      <c r="S14" s="83">
        <f t="shared" si="7"/>
        <v>197.9158070156769</v>
      </c>
      <c r="T14" s="84">
        <f t="shared" si="8"/>
        <v>2.0245070275744363</v>
      </c>
      <c r="U14" s="85">
        <f t="shared" si="9"/>
        <v>97.97549297242557</v>
      </c>
      <c r="V14" s="86" t="str">
        <f t="shared" si="10"/>
        <v>ALTO</v>
      </c>
    </row>
    <row r="15" spans="1:24" ht="26.25" customHeight="1">
      <c r="A15" s="116"/>
      <c r="B15" s="109">
        <v>6</v>
      </c>
      <c r="C15" s="74" t="s">
        <v>102</v>
      </c>
      <c r="D15" s="91" t="s">
        <v>103</v>
      </c>
      <c r="E15" s="122">
        <v>50</v>
      </c>
      <c r="F15" s="75">
        <v>101150</v>
      </c>
      <c r="G15" s="76">
        <v>103173</v>
      </c>
      <c r="H15" s="77">
        <v>105236</v>
      </c>
      <c r="I15" s="77"/>
      <c r="J15" s="77"/>
      <c r="K15" s="78"/>
      <c r="L15" s="75"/>
      <c r="M15" s="79"/>
      <c r="N15" s="79"/>
      <c r="O15" s="87"/>
      <c r="P15" s="80">
        <f t="shared" si="5"/>
        <v>3</v>
      </c>
      <c r="Q15" s="81">
        <f t="shared" si="11"/>
        <v>103186</v>
      </c>
      <c r="R15" s="82">
        <f t="shared" si="6"/>
        <v>5159300</v>
      </c>
      <c r="S15" s="83">
        <f t="shared" si="7"/>
        <v>1668.1291583354355</v>
      </c>
      <c r="T15" s="84">
        <f t="shared" si="8"/>
        <v>1.6166235325872069</v>
      </c>
      <c r="U15" s="85">
        <f t="shared" si="9"/>
        <v>98.383376467412788</v>
      </c>
      <c r="V15" s="86" t="str">
        <f t="shared" si="10"/>
        <v>ALTO</v>
      </c>
    </row>
    <row r="16" spans="1:24" ht="26.25" customHeight="1">
      <c r="A16" s="116"/>
      <c r="B16" s="108">
        <v>7</v>
      </c>
      <c r="C16" s="74" t="s">
        <v>104</v>
      </c>
      <c r="D16" s="91" t="s">
        <v>105</v>
      </c>
      <c r="E16" s="122">
        <v>80</v>
      </c>
      <c r="F16" s="75">
        <v>89250</v>
      </c>
      <c r="G16" s="76">
        <v>89250</v>
      </c>
      <c r="H16" s="77">
        <v>91035</v>
      </c>
      <c r="I16" s="77"/>
      <c r="J16" s="77"/>
      <c r="K16" s="78"/>
      <c r="L16" s="75"/>
      <c r="M16" s="79"/>
      <c r="N16" s="79"/>
      <c r="O16" s="87"/>
      <c r="P16" s="80">
        <f t="shared" si="5"/>
        <v>3</v>
      </c>
      <c r="Q16" s="81">
        <f t="shared" si="11"/>
        <v>89845</v>
      </c>
      <c r="R16" s="82">
        <f t="shared" si="6"/>
        <v>7187600</v>
      </c>
      <c r="S16" s="83">
        <f t="shared" si="7"/>
        <v>841.45706961199153</v>
      </c>
      <c r="T16" s="84">
        <f t="shared" si="8"/>
        <v>0.93656527309476478</v>
      </c>
      <c r="U16" s="85">
        <f t="shared" si="9"/>
        <v>99.063434726905228</v>
      </c>
      <c r="V16" s="86" t="str">
        <f t="shared" si="10"/>
        <v>ALTO</v>
      </c>
    </row>
    <row r="17" spans="1:22" ht="26.25" customHeight="1">
      <c r="A17" s="116"/>
      <c r="B17" s="108">
        <v>8</v>
      </c>
      <c r="C17" s="74" t="s">
        <v>106</v>
      </c>
      <c r="D17" s="90" t="s">
        <v>107</v>
      </c>
      <c r="E17" s="123">
        <v>20</v>
      </c>
      <c r="F17" s="75">
        <v>17850</v>
      </c>
      <c r="G17" s="76">
        <v>18386</v>
      </c>
      <c r="H17" s="77">
        <v>18753</v>
      </c>
      <c r="I17" s="77"/>
      <c r="J17" s="77"/>
      <c r="K17" s="78"/>
      <c r="L17" s="75"/>
      <c r="M17" s="79"/>
      <c r="N17" s="77"/>
      <c r="O17" s="87"/>
      <c r="P17" s="80">
        <f t="shared" si="5"/>
        <v>3</v>
      </c>
      <c r="Q17" s="81">
        <f t="shared" si="11"/>
        <v>18330</v>
      </c>
      <c r="R17" s="82">
        <f t="shared" si="6"/>
        <v>366600</v>
      </c>
      <c r="S17" s="83">
        <f t="shared" si="7"/>
        <v>370.79404286237155</v>
      </c>
      <c r="T17" s="84">
        <f t="shared" si="8"/>
        <v>2.0228807575688577</v>
      </c>
      <c r="U17" s="85">
        <f t="shared" si="9"/>
        <v>97.977119242431144</v>
      </c>
      <c r="V17" s="86" t="str">
        <f t="shared" si="10"/>
        <v>ALTO</v>
      </c>
    </row>
    <row r="18" spans="1:22" ht="26.25" customHeight="1">
      <c r="A18" s="116"/>
      <c r="B18" s="109">
        <v>9</v>
      </c>
      <c r="C18" s="74" t="s">
        <v>108</v>
      </c>
      <c r="D18" s="89" t="s">
        <v>109</v>
      </c>
      <c r="E18" s="122">
        <v>20</v>
      </c>
      <c r="F18" s="75">
        <v>89250</v>
      </c>
      <c r="G18" s="76">
        <v>91928</v>
      </c>
      <c r="H18" s="77">
        <v>93766</v>
      </c>
      <c r="I18" s="77"/>
      <c r="J18" s="77"/>
      <c r="K18" s="78"/>
      <c r="L18" s="75"/>
      <c r="M18" s="79"/>
      <c r="N18" s="79"/>
      <c r="O18" s="87"/>
      <c r="P18" s="80">
        <f t="shared" si="5"/>
        <v>3</v>
      </c>
      <c r="Q18" s="81">
        <f t="shared" si="11"/>
        <v>91648</v>
      </c>
      <c r="R18" s="82">
        <f t="shared" si="6"/>
        <v>1832960</v>
      </c>
      <c r="S18" s="83">
        <f t="shared" si="7"/>
        <v>1854.2498932632211</v>
      </c>
      <c r="T18" s="84">
        <f t="shared" si="8"/>
        <v>2.0232300685920275</v>
      </c>
      <c r="U18" s="85">
        <f t="shared" si="9"/>
        <v>97.976769931407972</v>
      </c>
      <c r="V18" s="86" t="str">
        <f t="shared" si="10"/>
        <v>ALTO</v>
      </c>
    </row>
    <row r="19" spans="1:22" ht="26.25" customHeight="1">
      <c r="A19" s="116"/>
      <c r="B19" s="108">
        <v>10</v>
      </c>
      <c r="C19" s="74" t="s">
        <v>110</v>
      </c>
      <c r="D19" s="89" t="s">
        <v>111</v>
      </c>
      <c r="E19" s="122">
        <v>20</v>
      </c>
      <c r="F19" s="75">
        <v>17850</v>
      </c>
      <c r="G19" s="76">
        <v>17672</v>
      </c>
      <c r="H19" s="77">
        <v>18025</v>
      </c>
      <c r="I19" s="77"/>
      <c r="J19" s="77"/>
      <c r="K19" s="78"/>
      <c r="L19" s="75"/>
      <c r="M19" s="79"/>
      <c r="N19" s="79"/>
      <c r="O19" s="87"/>
      <c r="P19" s="80">
        <f t="shared" si="5"/>
        <v>3</v>
      </c>
      <c r="Q19" s="81">
        <f t="shared" si="11"/>
        <v>17849</v>
      </c>
      <c r="R19" s="82">
        <f t="shared" si="6"/>
        <v>356980</v>
      </c>
      <c r="S19" s="83">
        <f t="shared" si="7"/>
        <v>144.11338128940932</v>
      </c>
      <c r="T19" s="84">
        <f t="shared" si="8"/>
        <v>0.80740311103932616</v>
      </c>
      <c r="U19" s="85">
        <f t="shared" si="9"/>
        <v>99.192596888960679</v>
      </c>
      <c r="V19" s="86" t="str">
        <f t="shared" si="10"/>
        <v>ALTO</v>
      </c>
    </row>
    <row r="20" spans="1:22" ht="26.25" customHeight="1">
      <c r="A20" s="116"/>
      <c r="B20" s="108">
        <v>11</v>
      </c>
      <c r="C20" s="74" t="s">
        <v>112</v>
      </c>
      <c r="D20" s="89" t="s">
        <v>113</v>
      </c>
      <c r="E20" s="122">
        <v>20</v>
      </c>
      <c r="F20" s="75">
        <v>119000</v>
      </c>
      <c r="G20" s="76">
        <v>120190</v>
      </c>
      <c r="H20" s="77">
        <v>122570</v>
      </c>
      <c r="I20" s="77"/>
      <c r="J20" s="77"/>
      <c r="K20" s="78"/>
      <c r="L20" s="75"/>
      <c r="M20" s="79"/>
      <c r="N20" s="79"/>
      <c r="O20" s="87"/>
      <c r="P20" s="80">
        <f t="shared" si="5"/>
        <v>3</v>
      </c>
      <c r="Q20" s="81">
        <f t="shared" si="11"/>
        <v>120587</v>
      </c>
      <c r="R20" s="82">
        <f t="shared" si="6"/>
        <v>2411740</v>
      </c>
      <c r="S20" s="83">
        <f t="shared" si="7"/>
        <v>1484.1907634203301</v>
      </c>
      <c r="T20" s="84">
        <f t="shared" si="8"/>
        <v>1.2308049486431623</v>
      </c>
      <c r="U20" s="85">
        <f t="shared" si="9"/>
        <v>98.769195051356832</v>
      </c>
      <c r="V20" s="86" t="str">
        <f t="shared" si="10"/>
        <v>ALTO</v>
      </c>
    </row>
    <row r="21" spans="1:22" ht="26.25" customHeight="1">
      <c r="A21" s="116"/>
      <c r="B21" s="108">
        <v>12</v>
      </c>
      <c r="C21" s="74" t="s">
        <v>114</v>
      </c>
      <c r="D21" s="89" t="s">
        <v>115</v>
      </c>
      <c r="E21" s="122">
        <v>30</v>
      </c>
      <c r="F21" s="75">
        <v>77350</v>
      </c>
      <c r="G21" s="76">
        <v>78124</v>
      </c>
      <c r="H21" s="77">
        <v>79730</v>
      </c>
      <c r="I21" s="77"/>
      <c r="J21" s="77"/>
      <c r="K21" s="78"/>
      <c r="L21" s="75"/>
      <c r="M21" s="79"/>
      <c r="N21" s="79"/>
      <c r="O21" s="87"/>
      <c r="P21" s="80">
        <f t="shared" si="5"/>
        <v>3</v>
      </c>
      <c r="Q21" s="81">
        <f t="shared" si="11"/>
        <v>78401</v>
      </c>
      <c r="R21" s="82">
        <f t="shared" si="6"/>
        <v>2352030</v>
      </c>
      <c r="S21" s="83">
        <f t="shared" si="7"/>
        <v>991.22326221470189</v>
      </c>
      <c r="T21" s="84">
        <f t="shared" si="8"/>
        <v>1.2642992592118747</v>
      </c>
      <c r="U21" s="85">
        <f t="shared" si="9"/>
        <v>98.735700740788118</v>
      </c>
      <c r="V21" s="86" t="str">
        <f t="shared" si="10"/>
        <v>ALTO</v>
      </c>
    </row>
    <row r="22" spans="1:22" ht="26.25" customHeight="1">
      <c r="A22" s="116"/>
      <c r="B22" s="108">
        <v>13</v>
      </c>
      <c r="C22" s="74" t="s">
        <v>116</v>
      </c>
      <c r="D22" s="89" t="s">
        <v>117</v>
      </c>
      <c r="E22" s="122">
        <v>5</v>
      </c>
      <c r="F22" s="75">
        <v>53550</v>
      </c>
      <c r="G22" s="76">
        <v>54086</v>
      </c>
      <c r="H22" s="77">
        <v>55335</v>
      </c>
      <c r="I22" s="77"/>
      <c r="J22" s="77"/>
      <c r="K22" s="78"/>
      <c r="L22" s="75"/>
      <c r="M22" s="79"/>
      <c r="N22" s="79"/>
      <c r="O22" s="87"/>
      <c r="P22" s="80">
        <f t="shared" si="5"/>
        <v>3</v>
      </c>
      <c r="Q22" s="81">
        <f t="shared" si="11"/>
        <v>54324</v>
      </c>
      <c r="R22" s="82">
        <f t="shared" si="6"/>
        <v>271620</v>
      </c>
      <c r="S22" s="83">
        <f t="shared" si="7"/>
        <v>747.8504009641382</v>
      </c>
      <c r="T22" s="84">
        <f t="shared" si="8"/>
        <v>1.376648260371361</v>
      </c>
      <c r="U22" s="85">
        <f t="shared" si="9"/>
        <v>98.623351739628646</v>
      </c>
      <c r="V22" s="86" t="str">
        <f t="shared" si="10"/>
        <v>ALTO</v>
      </c>
    </row>
    <row r="23" spans="1:22" ht="26.25" customHeight="1">
      <c r="A23" s="116"/>
      <c r="B23" s="108">
        <v>14</v>
      </c>
      <c r="C23" s="74" t="s">
        <v>118</v>
      </c>
      <c r="D23" s="89" t="s">
        <v>119</v>
      </c>
      <c r="E23" s="122">
        <v>12</v>
      </c>
      <c r="F23" s="75">
        <v>29750</v>
      </c>
      <c r="G23" s="76">
        <v>30643</v>
      </c>
      <c r="H23" s="77">
        <v>31297</v>
      </c>
      <c r="I23" s="77"/>
      <c r="J23" s="77"/>
      <c r="K23" s="78"/>
      <c r="L23" s="75"/>
      <c r="M23" s="79"/>
      <c r="N23" s="79"/>
      <c r="O23" s="87"/>
      <c r="P23" s="80">
        <f t="shared" si="5"/>
        <v>3</v>
      </c>
      <c r="Q23" s="81">
        <f t="shared" si="11"/>
        <v>30563</v>
      </c>
      <c r="R23" s="82">
        <f t="shared" si="6"/>
        <v>366756</v>
      </c>
      <c r="S23" s="83">
        <f t="shared" si="7"/>
        <v>634.0674692456281</v>
      </c>
      <c r="T23" s="84">
        <f t="shared" si="8"/>
        <v>2.0746244453935416</v>
      </c>
      <c r="U23" s="85">
        <f t="shared" si="9"/>
        <v>97.925375554606461</v>
      </c>
      <c r="V23" s="86" t="str">
        <f t="shared" si="10"/>
        <v>ALTO</v>
      </c>
    </row>
    <row r="24" spans="1:22" ht="26.25" customHeight="1">
      <c r="A24" s="116"/>
      <c r="B24" s="108">
        <v>15</v>
      </c>
      <c r="C24" s="74" t="s">
        <v>120</v>
      </c>
      <c r="D24" s="89" t="s">
        <v>121</v>
      </c>
      <c r="E24" s="122">
        <v>120</v>
      </c>
      <c r="F24" s="75">
        <v>34510</v>
      </c>
      <c r="G24" s="76">
        <v>34165</v>
      </c>
      <c r="H24" s="77">
        <v>34867</v>
      </c>
      <c r="I24" s="77"/>
      <c r="J24" s="77"/>
      <c r="K24" s="78"/>
      <c r="L24" s="75"/>
      <c r="M24" s="79"/>
      <c r="N24" s="79"/>
      <c r="O24" s="87"/>
      <c r="P24" s="80">
        <f t="shared" si="5"/>
        <v>3</v>
      </c>
      <c r="Q24" s="81">
        <f t="shared" si="11"/>
        <v>34514</v>
      </c>
      <c r="R24" s="82">
        <f t="shared" si="6"/>
        <v>4141680</v>
      </c>
      <c r="S24" s="83">
        <f t="shared" si="7"/>
        <v>286.60425677229568</v>
      </c>
      <c r="T24" s="84">
        <f t="shared" si="8"/>
        <v>0.83040000223763011</v>
      </c>
      <c r="U24" s="85">
        <f t="shared" si="9"/>
        <v>99.169599997762376</v>
      </c>
      <c r="V24" s="86" t="str">
        <f t="shared" si="10"/>
        <v>ALTO</v>
      </c>
    </row>
    <row r="25" spans="1:22" ht="26.25" customHeight="1">
      <c r="A25" s="116"/>
      <c r="B25" s="108">
        <v>16</v>
      </c>
      <c r="C25" s="74" t="s">
        <v>122</v>
      </c>
      <c r="D25" s="89" t="s">
        <v>123</v>
      </c>
      <c r="E25" s="122">
        <v>559</v>
      </c>
      <c r="F25" s="75">
        <v>8330</v>
      </c>
      <c r="G25" s="76">
        <v>8663</v>
      </c>
      <c r="H25" s="77">
        <v>8925</v>
      </c>
      <c r="I25" s="77"/>
      <c r="J25" s="77"/>
      <c r="K25" s="78"/>
      <c r="L25" s="75"/>
      <c r="M25" s="79"/>
      <c r="N25" s="79"/>
      <c r="O25" s="87"/>
      <c r="P25" s="80">
        <f t="shared" si="5"/>
        <v>3</v>
      </c>
      <c r="Q25" s="81">
        <f t="shared" si="11"/>
        <v>8639</v>
      </c>
      <c r="R25" s="82">
        <f t="shared" si="6"/>
        <v>4829201</v>
      </c>
      <c r="S25" s="83">
        <f t="shared" si="7"/>
        <v>243.48351529872042</v>
      </c>
      <c r="T25" s="84">
        <f t="shared" si="8"/>
        <v>2.8184224481852116</v>
      </c>
      <c r="U25" s="85">
        <f t="shared" si="9"/>
        <v>97.181577551814783</v>
      </c>
      <c r="V25" s="86" t="str">
        <f t="shared" si="10"/>
        <v>ALTO</v>
      </c>
    </row>
    <row r="26" spans="1:22" ht="26.25" customHeight="1">
      <c r="A26" s="116"/>
      <c r="B26" s="108">
        <v>17</v>
      </c>
      <c r="C26" s="74" t="s">
        <v>124</v>
      </c>
      <c r="D26" s="89" t="s">
        <v>125</v>
      </c>
      <c r="E26" s="122">
        <v>20</v>
      </c>
      <c r="F26" s="75">
        <v>476000</v>
      </c>
      <c r="G26" s="76">
        <v>471240</v>
      </c>
      <c r="H26" s="77">
        <v>479570</v>
      </c>
      <c r="I26" s="77"/>
      <c r="J26" s="77"/>
      <c r="K26" s="78"/>
      <c r="L26" s="75"/>
      <c r="M26" s="79"/>
      <c r="N26" s="79"/>
      <c r="O26" s="87"/>
      <c r="P26" s="80">
        <f t="shared" si="5"/>
        <v>3</v>
      </c>
      <c r="Q26" s="81">
        <f t="shared" si="11"/>
        <v>475603</v>
      </c>
      <c r="R26" s="82">
        <f t="shared" si="6"/>
        <v>9512060</v>
      </c>
      <c r="S26" s="83">
        <f t="shared" si="7"/>
        <v>3412.255689260242</v>
      </c>
      <c r="T26" s="84">
        <f t="shared" si="8"/>
        <v>0.71745882369544389</v>
      </c>
      <c r="U26" s="85">
        <f t="shared" si="9"/>
        <v>99.282541176304562</v>
      </c>
      <c r="V26" s="86" t="str">
        <f t="shared" si="10"/>
        <v>ALTO</v>
      </c>
    </row>
    <row r="27" spans="1:22" ht="26.25" customHeight="1">
      <c r="A27" s="116"/>
      <c r="B27" s="108">
        <v>18</v>
      </c>
      <c r="C27" s="74" t="s">
        <v>126</v>
      </c>
      <c r="D27" s="89" t="s">
        <v>127</v>
      </c>
      <c r="E27" s="122">
        <v>78</v>
      </c>
      <c r="F27" s="75">
        <v>172550</v>
      </c>
      <c r="G27" s="76">
        <v>170825</v>
      </c>
      <c r="H27" s="77">
        <v>174335</v>
      </c>
      <c r="I27" s="77"/>
      <c r="J27" s="77"/>
      <c r="K27" s="78"/>
      <c r="L27" s="75"/>
      <c r="M27" s="79"/>
      <c r="N27" s="79"/>
      <c r="O27" s="87"/>
      <c r="P27" s="80">
        <f t="shared" si="5"/>
        <v>3</v>
      </c>
      <c r="Q27" s="81">
        <f t="shared" si="11"/>
        <v>172570</v>
      </c>
      <c r="R27" s="82">
        <f t="shared" si="6"/>
        <v>13460460</v>
      </c>
      <c r="S27" s="83">
        <f t="shared" si="7"/>
        <v>1433.0212838614784</v>
      </c>
      <c r="T27" s="84">
        <f t="shared" si="8"/>
        <v>0.83040000223763011</v>
      </c>
      <c r="U27" s="85">
        <f t="shared" si="9"/>
        <v>99.169599997762376</v>
      </c>
      <c r="V27" s="86" t="str">
        <f t="shared" si="10"/>
        <v>ALTO</v>
      </c>
    </row>
    <row r="28" spans="1:22" ht="26.25" customHeight="1">
      <c r="A28" s="116"/>
      <c r="B28" s="108">
        <v>19</v>
      </c>
      <c r="C28" s="74" t="s">
        <v>128</v>
      </c>
      <c r="D28" s="89" t="s">
        <v>129</v>
      </c>
      <c r="E28" s="122">
        <v>80</v>
      </c>
      <c r="F28" s="75">
        <v>119000</v>
      </c>
      <c r="G28" s="76">
        <v>121380</v>
      </c>
      <c r="H28" s="77">
        <v>123760</v>
      </c>
      <c r="I28" s="77"/>
      <c r="J28" s="77"/>
      <c r="K28" s="78"/>
      <c r="L28" s="75"/>
      <c r="M28" s="79"/>
      <c r="N28" s="79"/>
      <c r="O28" s="87"/>
      <c r="P28" s="80">
        <f t="shared" si="5"/>
        <v>3</v>
      </c>
      <c r="Q28" s="81">
        <f t="shared" si="11"/>
        <v>121380</v>
      </c>
      <c r="R28" s="82">
        <f t="shared" si="6"/>
        <v>9710400</v>
      </c>
      <c r="S28" s="83">
        <f t="shared" si="7"/>
        <v>1943.261862607988</v>
      </c>
      <c r="T28" s="84">
        <f t="shared" si="8"/>
        <v>1.6009736880935803</v>
      </c>
      <c r="U28" s="85">
        <f t="shared" si="9"/>
        <v>98.399026311906425</v>
      </c>
      <c r="V28" s="86" t="str">
        <f t="shared" si="10"/>
        <v>ALTO</v>
      </c>
    </row>
    <row r="29" spans="1:22" ht="26.25" customHeight="1">
      <c r="A29" s="116"/>
      <c r="B29" s="108">
        <v>20</v>
      </c>
      <c r="C29" s="74" t="s">
        <v>130</v>
      </c>
      <c r="D29" s="89" t="s">
        <v>131</v>
      </c>
      <c r="E29" s="122">
        <v>80</v>
      </c>
      <c r="F29" s="75">
        <v>77350</v>
      </c>
      <c r="G29" s="76">
        <v>78124</v>
      </c>
      <c r="H29" s="77">
        <v>79373</v>
      </c>
      <c r="I29" s="77"/>
      <c r="J29" s="77"/>
      <c r="K29" s="78"/>
      <c r="L29" s="75"/>
      <c r="M29" s="79"/>
      <c r="N29" s="79"/>
      <c r="O29" s="87"/>
      <c r="P29" s="80">
        <f t="shared" si="5"/>
        <v>3</v>
      </c>
      <c r="Q29" s="81">
        <f t="shared" si="11"/>
        <v>78282</v>
      </c>
      <c r="R29" s="82">
        <f t="shared" si="6"/>
        <v>6262560</v>
      </c>
      <c r="S29" s="83">
        <f t="shared" si="7"/>
        <v>833.44039312292091</v>
      </c>
      <c r="T29" s="84">
        <f t="shared" si="8"/>
        <v>1.0646641541132329</v>
      </c>
      <c r="U29" s="85">
        <f t="shared" si="9"/>
        <v>98.935335845886769</v>
      </c>
      <c r="V29" s="86" t="str">
        <f t="shared" si="10"/>
        <v>ALTO</v>
      </c>
    </row>
    <row r="30" spans="1:22" ht="26.25" customHeight="1">
      <c r="A30" s="116"/>
      <c r="B30" s="108">
        <v>21</v>
      </c>
      <c r="C30" s="74" t="s">
        <v>132</v>
      </c>
      <c r="D30" s="89" t="s">
        <v>133</v>
      </c>
      <c r="E30" s="122">
        <v>100</v>
      </c>
      <c r="F30" s="75">
        <v>11900</v>
      </c>
      <c r="G30" s="76">
        <v>11781</v>
      </c>
      <c r="H30" s="77">
        <v>12019</v>
      </c>
      <c r="I30" s="77"/>
      <c r="J30" s="77"/>
      <c r="K30" s="78"/>
      <c r="L30" s="75"/>
      <c r="M30" s="79"/>
      <c r="N30" s="79"/>
      <c r="O30" s="87"/>
      <c r="P30" s="80">
        <f t="shared" si="5"/>
        <v>3</v>
      </c>
      <c r="Q30" s="81">
        <f t="shared" si="11"/>
        <v>11900</v>
      </c>
      <c r="R30" s="82">
        <f t="shared" si="6"/>
        <v>1190000</v>
      </c>
      <c r="S30" s="83">
        <f t="shared" si="7"/>
        <v>97.163093130399389</v>
      </c>
      <c r="T30" s="84">
        <f t="shared" si="8"/>
        <v>0.81649658092772592</v>
      </c>
      <c r="U30" s="85">
        <f t="shared" si="9"/>
        <v>99.183503419072281</v>
      </c>
      <c r="V30" s="86" t="str">
        <f t="shared" si="10"/>
        <v>ALTO</v>
      </c>
    </row>
    <row r="31" spans="1:22" ht="26.25" customHeight="1">
      <c r="A31" s="116"/>
      <c r="B31" s="108">
        <v>22</v>
      </c>
      <c r="C31" s="74" t="s">
        <v>134</v>
      </c>
      <c r="D31" s="89" t="s">
        <v>135</v>
      </c>
      <c r="E31" s="122">
        <v>60</v>
      </c>
      <c r="F31" s="75">
        <v>5950</v>
      </c>
      <c r="G31" s="76">
        <v>6069</v>
      </c>
      <c r="H31" s="77">
        <v>6307</v>
      </c>
      <c r="I31" s="77"/>
      <c r="J31" s="77"/>
      <c r="K31" s="78"/>
      <c r="L31" s="75"/>
      <c r="M31" s="79"/>
      <c r="N31" s="79"/>
      <c r="O31" s="87"/>
      <c r="P31" s="80">
        <f t="shared" si="5"/>
        <v>3</v>
      </c>
      <c r="Q31" s="81">
        <f t="shared" si="11"/>
        <v>6109</v>
      </c>
      <c r="R31" s="82">
        <f t="shared" si="6"/>
        <v>366540</v>
      </c>
      <c r="S31" s="83">
        <f t="shared" si="7"/>
        <v>148.41907634203301</v>
      </c>
      <c r="T31" s="84">
        <f t="shared" si="8"/>
        <v>2.4295150817160422</v>
      </c>
      <c r="U31" s="85">
        <f t="shared" si="9"/>
        <v>97.570484918283952</v>
      </c>
      <c r="V31" s="86" t="str">
        <f t="shared" si="10"/>
        <v>ALTO</v>
      </c>
    </row>
    <row r="32" spans="1:22" ht="26.25" customHeight="1">
      <c r="A32" s="116"/>
      <c r="B32" s="108">
        <v>23</v>
      </c>
      <c r="C32" s="74" t="s">
        <v>136</v>
      </c>
      <c r="D32" s="89" t="s">
        <v>137</v>
      </c>
      <c r="E32" s="122">
        <v>20</v>
      </c>
      <c r="F32" s="75">
        <v>29750</v>
      </c>
      <c r="G32" s="76">
        <v>30048</v>
      </c>
      <c r="H32" s="77">
        <v>30702</v>
      </c>
      <c r="I32" s="77"/>
      <c r="J32" s="77"/>
      <c r="K32" s="78"/>
      <c r="L32" s="75"/>
      <c r="M32" s="79"/>
      <c r="N32" s="79"/>
      <c r="O32" s="87"/>
      <c r="P32" s="80">
        <f t="shared" si="5"/>
        <v>3</v>
      </c>
      <c r="Q32" s="81">
        <f t="shared" si="11"/>
        <v>30167</v>
      </c>
      <c r="R32" s="82">
        <f t="shared" si="6"/>
        <v>603340</v>
      </c>
      <c r="S32" s="83">
        <f t="shared" si="7"/>
        <v>397.60728810668894</v>
      </c>
      <c r="T32" s="84">
        <f t="shared" si="8"/>
        <v>1.3180206454294061</v>
      </c>
      <c r="U32" s="85">
        <f t="shared" si="9"/>
        <v>98.681979354570601</v>
      </c>
      <c r="V32" s="86" t="str">
        <f t="shared" si="10"/>
        <v>ALTO</v>
      </c>
    </row>
    <row r="33" spans="1:22" ht="26.25" customHeight="1">
      <c r="A33" s="116"/>
      <c r="B33" s="108">
        <v>24</v>
      </c>
      <c r="C33" s="74" t="s">
        <v>138</v>
      </c>
      <c r="D33" s="89" t="s">
        <v>139</v>
      </c>
      <c r="E33" s="122">
        <v>40</v>
      </c>
      <c r="F33" s="75">
        <v>17850</v>
      </c>
      <c r="G33" s="76">
        <v>17850</v>
      </c>
      <c r="H33" s="77">
        <v>18207</v>
      </c>
      <c r="I33" s="77"/>
      <c r="J33" s="77"/>
      <c r="K33" s="78"/>
      <c r="L33" s="75"/>
      <c r="M33" s="79"/>
      <c r="N33" s="79"/>
      <c r="O33" s="87"/>
      <c r="P33" s="80">
        <f t="shared" si="5"/>
        <v>3</v>
      </c>
      <c r="Q33" s="81">
        <f t="shared" si="11"/>
        <v>17969</v>
      </c>
      <c r="R33" s="82">
        <f t="shared" si="6"/>
        <v>718760</v>
      </c>
      <c r="S33" s="83">
        <f t="shared" si="7"/>
        <v>168.29141392239831</v>
      </c>
      <c r="T33" s="84">
        <f t="shared" si="8"/>
        <v>0.93656527309476478</v>
      </c>
      <c r="U33" s="85">
        <f t="shared" si="9"/>
        <v>99.063434726905228</v>
      </c>
      <c r="V33" s="86" t="str">
        <f t="shared" si="10"/>
        <v>ALTO</v>
      </c>
    </row>
    <row r="34" spans="1:22" ht="26.25" customHeight="1">
      <c r="A34" s="116"/>
      <c r="B34" s="108">
        <v>25</v>
      </c>
      <c r="C34" s="74" t="s">
        <v>140</v>
      </c>
      <c r="D34" s="89" t="s">
        <v>141</v>
      </c>
      <c r="E34" s="122">
        <v>60</v>
      </c>
      <c r="F34" s="75">
        <v>29750</v>
      </c>
      <c r="G34" s="76">
        <v>30048</v>
      </c>
      <c r="H34" s="77">
        <v>30702</v>
      </c>
      <c r="I34" s="77"/>
      <c r="J34" s="77"/>
      <c r="K34" s="78"/>
      <c r="L34" s="75"/>
      <c r="M34" s="79"/>
      <c r="N34" s="79"/>
      <c r="O34" s="87"/>
      <c r="P34" s="80">
        <f t="shared" si="5"/>
        <v>3</v>
      </c>
      <c r="Q34" s="81">
        <f t="shared" si="11"/>
        <v>30167</v>
      </c>
      <c r="R34" s="82">
        <f t="shared" si="6"/>
        <v>1810020</v>
      </c>
      <c r="S34" s="83">
        <f t="shared" si="7"/>
        <v>397.60728810668894</v>
      </c>
      <c r="T34" s="84">
        <f t="shared" si="8"/>
        <v>1.3180206454294061</v>
      </c>
      <c r="U34" s="85">
        <f t="shared" si="9"/>
        <v>98.681979354570601</v>
      </c>
      <c r="V34" s="86" t="str">
        <f t="shared" si="10"/>
        <v>ALTO</v>
      </c>
    </row>
    <row r="35" spans="1:22" ht="26.25" customHeight="1">
      <c r="A35" s="116"/>
      <c r="B35" s="108">
        <v>26</v>
      </c>
      <c r="C35" s="74" t="s">
        <v>142</v>
      </c>
      <c r="D35" s="89" t="s">
        <v>143</v>
      </c>
      <c r="E35" s="122">
        <v>5</v>
      </c>
      <c r="F35" s="75">
        <v>357000</v>
      </c>
      <c r="G35" s="76">
        <v>360570</v>
      </c>
      <c r="H35" s="77">
        <v>368900</v>
      </c>
      <c r="I35" s="77"/>
      <c r="J35" s="77"/>
      <c r="K35" s="78"/>
      <c r="L35" s="75"/>
      <c r="M35" s="79"/>
      <c r="N35" s="79"/>
      <c r="O35" s="87"/>
      <c r="P35" s="80">
        <f t="shared" si="5"/>
        <v>3</v>
      </c>
      <c r="Q35" s="81">
        <f t="shared" si="11"/>
        <v>362157</v>
      </c>
      <c r="R35" s="82">
        <f t="shared" si="6"/>
        <v>1810785</v>
      </c>
      <c r="S35" s="83">
        <f t="shared" si="7"/>
        <v>4986.022685690692</v>
      </c>
      <c r="T35" s="84">
        <f t="shared" si="8"/>
        <v>1.3767572311706504</v>
      </c>
      <c r="U35" s="85">
        <f t="shared" si="9"/>
        <v>98.623242768829343</v>
      </c>
      <c r="V35" s="86" t="str">
        <f t="shared" si="10"/>
        <v>ALTO</v>
      </c>
    </row>
    <row r="36" spans="1:22" ht="26.25" customHeight="1">
      <c r="A36" s="116"/>
      <c r="B36" s="108">
        <v>27</v>
      </c>
      <c r="C36" s="74" t="s">
        <v>144</v>
      </c>
      <c r="D36" s="89" t="s">
        <v>145</v>
      </c>
      <c r="E36" s="122">
        <v>100</v>
      </c>
      <c r="F36" s="75">
        <v>14280</v>
      </c>
      <c r="G36" s="76">
        <v>14566</v>
      </c>
      <c r="H36" s="77">
        <v>14875</v>
      </c>
      <c r="I36" s="77"/>
      <c r="J36" s="77"/>
      <c r="K36" s="78"/>
      <c r="L36" s="75"/>
      <c r="M36" s="79"/>
      <c r="N36" s="79"/>
      <c r="O36" s="87"/>
      <c r="P36" s="80">
        <f t="shared" si="5"/>
        <v>3</v>
      </c>
      <c r="Q36" s="81">
        <f t="shared" si="11"/>
        <v>14574</v>
      </c>
      <c r="R36" s="82">
        <f t="shared" si="6"/>
        <v>1457400</v>
      </c>
      <c r="S36" s="83">
        <f t="shared" si="7"/>
        <v>242.96821922950244</v>
      </c>
      <c r="T36" s="84">
        <f t="shared" si="8"/>
        <v>1.6671347552456597</v>
      </c>
      <c r="U36" s="85">
        <f t="shared" si="9"/>
        <v>98.332865244754345</v>
      </c>
      <c r="V36" s="86" t="str">
        <f t="shared" si="10"/>
        <v>ALTO</v>
      </c>
    </row>
    <row r="37" spans="1:22" ht="26.25" customHeight="1">
      <c r="A37" s="116"/>
      <c r="B37" s="108">
        <v>28</v>
      </c>
      <c r="C37" s="74" t="s">
        <v>146</v>
      </c>
      <c r="D37" s="89" t="s">
        <v>147</v>
      </c>
      <c r="E37" s="122">
        <v>20</v>
      </c>
      <c r="F37" s="75">
        <v>238000</v>
      </c>
      <c r="G37" s="76">
        <v>247520</v>
      </c>
      <c r="H37" s="77">
        <v>252399</v>
      </c>
      <c r="I37" s="77"/>
      <c r="J37" s="77"/>
      <c r="K37" s="78"/>
      <c r="L37" s="75"/>
      <c r="M37" s="79"/>
      <c r="N37" s="79"/>
      <c r="O37" s="87"/>
      <c r="P37" s="80">
        <f t="shared" si="5"/>
        <v>3</v>
      </c>
      <c r="Q37" s="81">
        <f t="shared" si="11"/>
        <v>245973</v>
      </c>
      <c r="R37" s="82">
        <f t="shared" si="6"/>
        <v>4919460</v>
      </c>
      <c r="S37" s="83">
        <f t="shared" si="7"/>
        <v>5979.2812834542801</v>
      </c>
      <c r="T37" s="84">
        <f t="shared" si="8"/>
        <v>2.430868950435324</v>
      </c>
      <c r="U37" s="85">
        <f t="shared" si="9"/>
        <v>97.569131049564675</v>
      </c>
      <c r="V37" s="86" t="str">
        <f t="shared" si="10"/>
        <v>ALTO</v>
      </c>
    </row>
    <row r="38" spans="1:22" ht="26.25" customHeight="1">
      <c r="A38" s="116"/>
      <c r="B38" s="108">
        <v>29</v>
      </c>
      <c r="C38" s="74" t="s">
        <v>148</v>
      </c>
      <c r="D38" s="89" t="s">
        <v>149</v>
      </c>
      <c r="E38" s="122">
        <v>20</v>
      </c>
      <c r="F38" s="75">
        <v>119000</v>
      </c>
      <c r="G38" s="76">
        <v>117810</v>
      </c>
      <c r="H38" s="77">
        <v>119119</v>
      </c>
      <c r="I38" s="77"/>
      <c r="J38" s="77"/>
      <c r="K38" s="78"/>
      <c r="L38" s="75"/>
      <c r="M38" s="79"/>
      <c r="N38" s="79"/>
      <c r="O38" s="87"/>
      <c r="P38" s="80">
        <f t="shared" si="5"/>
        <v>3</v>
      </c>
      <c r="Q38" s="81">
        <f t="shared" si="11"/>
        <v>118643</v>
      </c>
      <c r="R38" s="82">
        <f t="shared" si="6"/>
        <v>2372860</v>
      </c>
      <c r="S38" s="83">
        <f t="shared" si="7"/>
        <v>591.02002222146984</v>
      </c>
      <c r="T38" s="84">
        <f t="shared" si="8"/>
        <v>0.49814993065032903</v>
      </c>
      <c r="U38" s="85">
        <f t="shared" si="9"/>
        <v>99.501850069349672</v>
      </c>
      <c r="V38" s="86" t="str">
        <f t="shared" si="10"/>
        <v>ALTO</v>
      </c>
    </row>
    <row r="39" spans="1:22" ht="26.25" customHeight="1">
      <c r="A39" s="116"/>
      <c r="B39" s="108">
        <v>30</v>
      </c>
      <c r="C39" s="74" t="s">
        <v>150</v>
      </c>
      <c r="D39" s="89" t="s">
        <v>151</v>
      </c>
      <c r="E39" s="122">
        <v>20</v>
      </c>
      <c r="F39" s="75">
        <v>119000</v>
      </c>
      <c r="G39" s="76">
        <v>119000</v>
      </c>
      <c r="H39" s="77">
        <v>121380</v>
      </c>
      <c r="I39" s="77"/>
      <c r="J39" s="77"/>
      <c r="K39" s="78"/>
      <c r="L39" s="75"/>
      <c r="M39" s="79"/>
      <c r="N39" s="79"/>
      <c r="O39" s="87"/>
      <c r="P39" s="80">
        <f t="shared" si="5"/>
        <v>3</v>
      </c>
      <c r="Q39" s="81">
        <f t="shared" si="11"/>
        <v>119793</v>
      </c>
      <c r="R39" s="82">
        <f t="shared" si="6"/>
        <v>2395860</v>
      </c>
      <c r="S39" s="83">
        <f t="shared" si="7"/>
        <v>1121.9427594826554</v>
      </c>
      <c r="T39" s="84">
        <f t="shared" si="8"/>
        <v>0.93656787916043127</v>
      </c>
      <c r="U39" s="85">
        <f t="shared" si="9"/>
        <v>99.063432120839565</v>
      </c>
      <c r="V39" s="86" t="str">
        <f t="shared" si="10"/>
        <v>ALTO</v>
      </c>
    </row>
    <row r="40" spans="1:22" ht="26.25" customHeight="1">
      <c r="A40" s="116"/>
      <c r="B40" s="108">
        <v>31</v>
      </c>
      <c r="C40" s="74" t="s">
        <v>152</v>
      </c>
      <c r="D40" s="89" t="s">
        <v>153</v>
      </c>
      <c r="E40" s="122">
        <v>37</v>
      </c>
      <c r="F40" s="75">
        <v>238000</v>
      </c>
      <c r="G40" s="76">
        <v>242760</v>
      </c>
      <c r="H40" s="77">
        <v>247639</v>
      </c>
      <c r="I40" s="77"/>
      <c r="J40" s="77"/>
      <c r="K40" s="78"/>
      <c r="L40" s="75"/>
      <c r="M40" s="79"/>
      <c r="N40" s="79"/>
      <c r="O40" s="87"/>
      <c r="P40" s="80">
        <f t="shared" si="5"/>
        <v>3</v>
      </c>
      <c r="Q40" s="81">
        <f t="shared" si="11"/>
        <v>242800</v>
      </c>
      <c r="R40" s="82">
        <f t="shared" si="6"/>
        <v>8983600</v>
      </c>
      <c r="S40" s="83">
        <f t="shared" si="7"/>
        <v>3935.2052325415284</v>
      </c>
      <c r="T40" s="84">
        <f t="shared" si="8"/>
        <v>1.6207599804536774</v>
      </c>
      <c r="U40" s="85">
        <f t="shared" si="9"/>
        <v>98.379240019546316</v>
      </c>
      <c r="V40" s="86" t="str">
        <f t="shared" si="10"/>
        <v>ALTO</v>
      </c>
    </row>
    <row r="41" spans="1:22" ht="26.25" customHeight="1">
      <c r="A41" s="116"/>
      <c r="B41" s="108">
        <v>32</v>
      </c>
      <c r="C41" s="74" t="s">
        <v>154</v>
      </c>
      <c r="D41" s="89" t="s">
        <v>155</v>
      </c>
      <c r="E41" s="122">
        <v>2</v>
      </c>
      <c r="F41" s="75">
        <v>595000</v>
      </c>
      <c r="G41" s="76">
        <v>618800</v>
      </c>
      <c r="H41" s="77">
        <v>630700</v>
      </c>
      <c r="I41" s="77"/>
      <c r="J41" s="77"/>
      <c r="K41" s="78"/>
      <c r="L41" s="75"/>
      <c r="M41" s="79"/>
      <c r="N41" s="79"/>
      <c r="O41" s="87"/>
      <c r="P41" s="80">
        <f t="shared" si="5"/>
        <v>3</v>
      </c>
      <c r="Q41" s="81">
        <f t="shared" si="11"/>
        <v>614833</v>
      </c>
      <c r="R41" s="82">
        <f t="shared" si="6"/>
        <v>1229666</v>
      </c>
      <c r="S41" s="83">
        <f t="shared" si="7"/>
        <v>14841.9076342033</v>
      </c>
      <c r="T41" s="84">
        <f t="shared" si="8"/>
        <v>2.4139738163376561</v>
      </c>
      <c r="U41" s="85">
        <f t="shared" si="9"/>
        <v>97.586026183662341</v>
      </c>
      <c r="V41" s="86" t="str">
        <f t="shared" si="10"/>
        <v>ALTO</v>
      </c>
    </row>
    <row r="42" spans="1:22" ht="26.25" customHeight="1">
      <c r="A42" s="116"/>
      <c r="B42" s="108">
        <v>33</v>
      </c>
      <c r="C42" s="74" t="s">
        <v>156</v>
      </c>
      <c r="D42" s="89" t="s">
        <v>157</v>
      </c>
      <c r="E42" s="122">
        <v>1</v>
      </c>
      <c r="F42" s="75">
        <v>47600000</v>
      </c>
      <c r="G42" s="76">
        <v>49504000</v>
      </c>
      <c r="H42" s="77">
        <v>50456000</v>
      </c>
      <c r="I42" s="77"/>
      <c r="J42" s="77"/>
      <c r="K42" s="78"/>
      <c r="L42" s="75"/>
      <c r="M42" s="79"/>
      <c r="N42" s="79"/>
      <c r="O42" s="87"/>
      <c r="P42" s="80">
        <f t="shared" si="5"/>
        <v>3</v>
      </c>
      <c r="Q42" s="81">
        <f t="shared" si="11"/>
        <v>49186667</v>
      </c>
      <c r="R42" s="82">
        <f t="shared" si="6"/>
        <v>49186667</v>
      </c>
      <c r="S42" s="83">
        <f t="shared" si="7"/>
        <v>1187352.6107362639</v>
      </c>
      <c r="T42" s="84">
        <f t="shared" si="8"/>
        <v>2.4139724912368306</v>
      </c>
      <c r="U42" s="85">
        <f t="shared" si="9"/>
        <v>97.586027508763166</v>
      </c>
      <c r="V42" s="86" t="str">
        <f t="shared" si="10"/>
        <v>ALTO</v>
      </c>
    </row>
    <row r="43" spans="1:22" ht="26.25" customHeight="1">
      <c r="A43" s="116"/>
      <c r="B43" s="108">
        <v>34</v>
      </c>
      <c r="C43" s="74" t="s">
        <v>158</v>
      </c>
      <c r="D43" s="89" t="s">
        <v>159</v>
      </c>
      <c r="E43" s="122">
        <v>1</v>
      </c>
      <c r="F43" s="75">
        <v>3570000</v>
      </c>
      <c r="G43" s="76">
        <v>3712800</v>
      </c>
      <c r="H43" s="77">
        <v>3786580</v>
      </c>
      <c r="I43" s="77"/>
      <c r="J43" s="77"/>
      <c r="K43" s="78"/>
      <c r="L43" s="75"/>
      <c r="M43" s="79"/>
      <c r="N43" s="79"/>
      <c r="O43" s="87"/>
      <c r="P43" s="80">
        <f t="shared" si="5"/>
        <v>3</v>
      </c>
      <c r="Q43" s="81">
        <f t="shared" si="11"/>
        <v>3689793</v>
      </c>
      <c r="R43" s="82">
        <f t="shared" si="6"/>
        <v>3689793</v>
      </c>
      <c r="S43" s="83">
        <f t="shared" si="7"/>
        <v>89902.555148461834</v>
      </c>
      <c r="T43" s="84">
        <f t="shared" si="8"/>
        <v>2.4365202912050035</v>
      </c>
      <c r="U43" s="85">
        <f t="shared" si="9"/>
        <v>97.563479708795001</v>
      </c>
      <c r="V43" s="86" t="str">
        <f t="shared" si="10"/>
        <v>ALTO</v>
      </c>
    </row>
    <row r="44" spans="1:22" ht="26.25" customHeight="1">
      <c r="A44" s="116"/>
      <c r="B44" s="108">
        <v>35</v>
      </c>
      <c r="C44" s="74" t="s">
        <v>160</v>
      </c>
      <c r="D44" s="89" t="s">
        <v>161</v>
      </c>
      <c r="E44" s="122">
        <v>10</v>
      </c>
      <c r="F44" s="75">
        <v>119000</v>
      </c>
      <c r="G44" s="76">
        <v>121380</v>
      </c>
      <c r="H44" s="77">
        <v>123760</v>
      </c>
      <c r="I44" s="77"/>
      <c r="J44" s="77"/>
      <c r="K44" s="78"/>
      <c r="L44" s="75"/>
      <c r="M44" s="79"/>
      <c r="N44" s="79"/>
      <c r="O44" s="87"/>
      <c r="P44" s="80">
        <f t="shared" si="5"/>
        <v>3</v>
      </c>
      <c r="Q44" s="81">
        <f t="shared" si="11"/>
        <v>121380</v>
      </c>
      <c r="R44" s="82">
        <f t="shared" si="6"/>
        <v>1213800</v>
      </c>
      <c r="S44" s="83">
        <f t="shared" si="7"/>
        <v>1943.261862607988</v>
      </c>
      <c r="T44" s="84">
        <f t="shared" si="8"/>
        <v>1.6009736880935803</v>
      </c>
      <c r="U44" s="85">
        <f t="shared" si="9"/>
        <v>98.399026311906425</v>
      </c>
      <c r="V44" s="86" t="str">
        <f t="shared" si="10"/>
        <v>ALTO</v>
      </c>
    </row>
    <row r="45" spans="1:22" ht="26.25" customHeight="1">
      <c r="A45" s="116"/>
      <c r="B45" s="108">
        <v>36</v>
      </c>
      <c r="C45" s="74" t="s">
        <v>162</v>
      </c>
      <c r="D45" s="89" t="s">
        <v>163</v>
      </c>
      <c r="E45" s="122">
        <v>1</v>
      </c>
      <c r="F45" s="75">
        <v>2380000</v>
      </c>
      <c r="G45" s="76">
        <v>2403800</v>
      </c>
      <c r="H45" s="77">
        <v>2451400</v>
      </c>
      <c r="I45" s="77"/>
      <c r="J45" s="77"/>
      <c r="K45" s="78"/>
      <c r="L45" s="75"/>
      <c r="M45" s="79"/>
      <c r="N45" s="79"/>
      <c r="O45" s="87"/>
      <c r="P45" s="80">
        <f t="shared" si="5"/>
        <v>3</v>
      </c>
      <c r="Q45" s="81">
        <f t="shared" si="11"/>
        <v>2411733</v>
      </c>
      <c r="R45" s="82">
        <f t="shared" si="6"/>
        <v>2411733</v>
      </c>
      <c r="S45" s="83">
        <f t="shared" si="7"/>
        <v>29683.815268406601</v>
      </c>
      <c r="T45" s="84">
        <f t="shared" si="8"/>
        <v>1.2308085210264403</v>
      </c>
      <c r="U45" s="85">
        <f t="shared" si="9"/>
        <v>98.769191478973553</v>
      </c>
      <c r="V45" s="86" t="str">
        <f t="shared" si="10"/>
        <v>ALTO</v>
      </c>
    </row>
    <row r="46" spans="1:22" ht="26.25" customHeight="1">
      <c r="A46" s="117"/>
      <c r="B46" s="108">
        <v>37</v>
      </c>
      <c r="C46" s="74" t="s">
        <v>164</v>
      </c>
      <c r="D46" s="89" t="s">
        <v>165</v>
      </c>
      <c r="E46" s="122">
        <v>1</v>
      </c>
      <c r="F46" s="75">
        <v>2380000</v>
      </c>
      <c r="G46" s="76">
        <v>2427600</v>
      </c>
      <c r="H46" s="77">
        <v>2475200</v>
      </c>
      <c r="I46" s="77"/>
      <c r="J46" s="77"/>
      <c r="K46" s="78"/>
      <c r="L46" s="75"/>
      <c r="M46" s="79"/>
      <c r="N46" s="79"/>
      <c r="O46" s="87"/>
      <c r="P46" s="80">
        <f t="shared" si="5"/>
        <v>3</v>
      </c>
      <c r="Q46" s="81">
        <f t="shared" si="11"/>
        <v>2427600</v>
      </c>
      <c r="R46" s="82">
        <f t="shared" si="6"/>
        <v>2427600</v>
      </c>
      <c r="S46" s="83">
        <f t="shared" si="7"/>
        <v>38865.237252159757</v>
      </c>
      <c r="T46" s="84">
        <f t="shared" si="8"/>
        <v>1.6009736880935803</v>
      </c>
      <c r="U46" s="85">
        <f t="shared" si="9"/>
        <v>98.399026311906425</v>
      </c>
      <c r="V46" s="86" t="str">
        <f t="shared" si="10"/>
        <v>ALTO</v>
      </c>
    </row>
    <row r="47" spans="1:22" ht="23.25" customHeight="1">
      <c r="A47" s="118"/>
      <c r="B47" s="108">
        <v>38</v>
      </c>
      <c r="C47" s="74" t="s">
        <v>166</v>
      </c>
      <c r="D47" s="89" t="s">
        <v>167</v>
      </c>
      <c r="E47" s="122">
        <v>1</v>
      </c>
      <c r="F47" s="75">
        <v>3570000</v>
      </c>
      <c r="G47" s="76">
        <v>3641400</v>
      </c>
      <c r="H47" s="77">
        <v>3714228</v>
      </c>
      <c r="I47" s="77"/>
      <c r="J47" s="77"/>
      <c r="K47" s="78"/>
      <c r="L47" s="75"/>
      <c r="M47" s="79"/>
      <c r="N47" s="79"/>
      <c r="O47" s="87"/>
      <c r="P47" s="80">
        <f t="shared" si="5"/>
        <v>3</v>
      </c>
      <c r="Q47" s="81">
        <f t="shared" si="11"/>
        <v>3641876</v>
      </c>
      <c r="R47" s="82">
        <f t="shared" si="6"/>
        <v>3641876</v>
      </c>
      <c r="S47" s="83">
        <f t="shared" si="7"/>
        <v>58881.796439986443</v>
      </c>
      <c r="T47" s="84">
        <f t="shared" si="8"/>
        <v>1.6167984972576341</v>
      </c>
      <c r="U47" s="85">
        <f t="shared" si="9"/>
        <v>98.383201502742367</v>
      </c>
      <c r="V47" s="86" t="str">
        <f t="shared" si="10"/>
        <v>ALTO</v>
      </c>
    </row>
    <row r="48" spans="1:22" ht="23.25" customHeight="1">
      <c r="A48" s="119"/>
      <c r="B48" s="108">
        <v>39</v>
      </c>
      <c r="C48" s="74" t="s">
        <v>168</v>
      </c>
      <c r="D48" s="89" t="s">
        <v>169</v>
      </c>
      <c r="E48" s="122">
        <v>1</v>
      </c>
      <c r="F48" s="75">
        <v>20230000</v>
      </c>
      <c r="G48" s="76">
        <v>21039200</v>
      </c>
      <c r="H48" s="77">
        <v>21459270</v>
      </c>
      <c r="I48" s="77"/>
      <c r="J48" s="77"/>
      <c r="K48" s="78"/>
      <c r="L48" s="75"/>
      <c r="M48" s="79"/>
      <c r="N48" s="79"/>
      <c r="O48" s="87"/>
      <c r="P48" s="80">
        <f t="shared" si="5"/>
        <v>3</v>
      </c>
      <c r="Q48" s="81">
        <f t="shared" si="11"/>
        <v>20909490</v>
      </c>
      <c r="R48" s="82">
        <f t="shared" si="6"/>
        <v>20909490</v>
      </c>
      <c r="S48" s="83">
        <f t="shared" si="7"/>
        <v>510159.90715330292</v>
      </c>
      <c r="T48" s="84">
        <f t="shared" si="8"/>
        <v>2.439848638839603</v>
      </c>
      <c r="U48" s="85">
        <f t="shared" si="9"/>
        <v>97.560151361160393</v>
      </c>
      <c r="V48" s="86" t="str">
        <f t="shared" si="10"/>
        <v>ALTO</v>
      </c>
    </row>
    <row r="49" spans="1:23" ht="23.25" customHeight="1">
      <c r="A49" s="119"/>
      <c r="B49" s="108">
        <v>40</v>
      </c>
      <c r="C49" s="74" t="s">
        <v>170</v>
      </c>
      <c r="D49" s="89" t="s">
        <v>171</v>
      </c>
      <c r="E49" s="122">
        <v>2</v>
      </c>
      <c r="F49" s="75">
        <v>595000</v>
      </c>
      <c r="G49" s="76">
        <v>589050</v>
      </c>
      <c r="H49" s="77">
        <v>600831</v>
      </c>
      <c r="I49" s="77"/>
      <c r="J49" s="77"/>
      <c r="K49" s="78"/>
      <c r="L49" s="75"/>
      <c r="M49" s="79"/>
      <c r="N49" s="79"/>
      <c r="O49" s="87"/>
      <c r="P49" s="80">
        <f t="shared" si="5"/>
        <v>3</v>
      </c>
      <c r="Q49" s="81">
        <f t="shared" si="11"/>
        <v>594960</v>
      </c>
      <c r="R49" s="82">
        <f t="shared" si="6"/>
        <v>1189920</v>
      </c>
      <c r="S49" s="83">
        <f t="shared" si="7"/>
        <v>4809.6548963748137</v>
      </c>
      <c r="T49" s="84">
        <f t="shared" si="8"/>
        <v>0.80839970693404817</v>
      </c>
      <c r="U49" s="85">
        <f t="shared" si="9"/>
        <v>99.191600293065946</v>
      </c>
      <c r="V49" s="86" t="str">
        <f t="shared" si="10"/>
        <v>ALTO</v>
      </c>
    </row>
    <row r="50" spans="1:23" ht="23.25" customHeight="1">
      <c r="A50" s="119"/>
      <c r="B50" s="108">
        <v>41</v>
      </c>
      <c r="C50" s="74" t="s">
        <v>172</v>
      </c>
      <c r="D50" s="89" t="s">
        <v>173</v>
      </c>
      <c r="E50" s="122">
        <v>1</v>
      </c>
      <c r="F50" s="75">
        <v>595000</v>
      </c>
      <c r="G50" s="76">
        <v>595000</v>
      </c>
      <c r="H50" s="77">
        <v>606900</v>
      </c>
      <c r="I50" s="77"/>
      <c r="J50" s="77"/>
      <c r="K50" s="78"/>
      <c r="L50" s="75"/>
      <c r="M50" s="79"/>
      <c r="N50" s="79"/>
      <c r="O50" s="87"/>
      <c r="P50" s="80">
        <f t="shared" si="5"/>
        <v>3</v>
      </c>
      <c r="Q50" s="81">
        <f t="shared" si="11"/>
        <v>598967</v>
      </c>
      <c r="R50" s="82">
        <f t="shared" si="6"/>
        <v>598967</v>
      </c>
      <c r="S50" s="83">
        <f t="shared" si="7"/>
        <v>5609.7137974132775</v>
      </c>
      <c r="T50" s="84">
        <f t="shared" si="8"/>
        <v>0.93656475188337207</v>
      </c>
      <c r="U50" s="85">
        <f t="shared" si="9"/>
        <v>99.063435248116633</v>
      </c>
      <c r="V50" s="86" t="str">
        <f t="shared" si="10"/>
        <v>ALTO</v>
      </c>
    </row>
    <row r="51" spans="1:23" ht="23.25" customHeight="1">
      <c r="A51" s="119"/>
      <c r="B51" s="108">
        <v>42</v>
      </c>
      <c r="C51" s="74" t="s">
        <v>174</v>
      </c>
      <c r="D51" s="89" t="s">
        <v>175</v>
      </c>
      <c r="E51" s="122">
        <v>1</v>
      </c>
      <c r="F51" s="75">
        <v>595000</v>
      </c>
      <c r="G51" s="76">
        <v>595000</v>
      </c>
      <c r="H51" s="77">
        <v>606900</v>
      </c>
      <c r="I51" s="77"/>
      <c r="J51" s="77"/>
      <c r="K51" s="78"/>
      <c r="L51" s="75"/>
      <c r="M51" s="79"/>
      <c r="N51" s="79"/>
      <c r="O51" s="87"/>
      <c r="P51" s="80">
        <f t="shared" si="5"/>
        <v>3</v>
      </c>
      <c r="Q51" s="81">
        <f t="shared" si="11"/>
        <v>598967</v>
      </c>
      <c r="R51" s="82">
        <f t="shared" si="6"/>
        <v>598967</v>
      </c>
      <c r="S51" s="83">
        <f t="shared" si="7"/>
        <v>5609.7137974132775</v>
      </c>
      <c r="T51" s="84">
        <f t="shared" si="8"/>
        <v>0.93656475188337207</v>
      </c>
      <c r="U51" s="85">
        <f t="shared" si="9"/>
        <v>99.063435248116633</v>
      </c>
      <c r="V51" s="86" t="str">
        <f t="shared" si="10"/>
        <v>ALTO</v>
      </c>
    </row>
    <row r="52" spans="1:23" ht="23.25" customHeight="1">
      <c r="A52" s="119"/>
      <c r="B52" s="108">
        <v>43</v>
      </c>
      <c r="C52" s="74" t="s">
        <v>176</v>
      </c>
      <c r="D52" s="89" t="s">
        <v>177</v>
      </c>
      <c r="E52" s="122">
        <v>1</v>
      </c>
      <c r="F52" s="75">
        <v>1071000</v>
      </c>
      <c r="G52" s="76">
        <v>1071000</v>
      </c>
      <c r="H52" s="77">
        <v>1092420</v>
      </c>
      <c r="I52" s="77"/>
      <c r="J52" s="77"/>
      <c r="K52" s="78"/>
      <c r="L52" s="75"/>
      <c r="M52" s="79"/>
      <c r="N52" s="79"/>
      <c r="O52" s="87"/>
      <c r="P52" s="80">
        <f t="shared" si="5"/>
        <v>3</v>
      </c>
      <c r="Q52" s="81">
        <f t="shared" si="11"/>
        <v>1078140</v>
      </c>
      <c r="R52" s="82">
        <f t="shared" si="6"/>
        <v>1078140</v>
      </c>
      <c r="S52" s="83">
        <f t="shared" si="7"/>
        <v>10097.484835343899</v>
      </c>
      <c r="T52" s="84">
        <f t="shared" si="8"/>
        <v>0.93656527309476501</v>
      </c>
      <c r="U52" s="85">
        <f t="shared" si="9"/>
        <v>99.063434726905228</v>
      </c>
      <c r="V52" s="86" t="str">
        <f t="shared" si="10"/>
        <v>ALTO</v>
      </c>
    </row>
    <row r="53" spans="1:23" ht="23.25" customHeight="1">
      <c r="A53" s="119"/>
      <c r="B53" s="108">
        <v>44</v>
      </c>
      <c r="C53" s="74" t="s">
        <v>178</v>
      </c>
      <c r="D53" s="89" t="s">
        <v>179</v>
      </c>
      <c r="E53" s="122">
        <v>1</v>
      </c>
      <c r="F53" s="75">
        <v>1071000</v>
      </c>
      <c r="G53" s="76">
        <v>1092420</v>
      </c>
      <c r="H53" s="77">
        <v>1114554</v>
      </c>
      <c r="I53" s="77"/>
      <c r="J53" s="77"/>
      <c r="K53" s="78"/>
      <c r="L53" s="75"/>
      <c r="M53" s="79"/>
      <c r="N53" s="79"/>
      <c r="O53" s="87"/>
      <c r="P53" s="80">
        <f t="shared" si="5"/>
        <v>3</v>
      </c>
      <c r="Q53" s="81">
        <f t="shared" si="11"/>
        <v>1092658</v>
      </c>
      <c r="R53" s="82">
        <f t="shared" si="6"/>
        <v>1092658</v>
      </c>
      <c r="S53" s="83">
        <f t="shared" si="7"/>
        <v>17781.642443823912</v>
      </c>
      <c r="T53" s="84">
        <f t="shared" si="8"/>
        <v>1.6273749374300022</v>
      </c>
      <c r="U53" s="85">
        <f t="shared" si="9"/>
        <v>98.372625062569995</v>
      </c>
      <c r="V53" s="86" t="str">
        <f t="shared" si="10"/>
        <v>ALTO</v>
      </c>
    </row>
    <row r="54" spans="1:23" ht="23.25" customHeight="1">
      <c r="A54" s="119"/>
      <c r="B54" s="108">
        <v>45</v>
      </c>
      <c r="C54" s="74" t="s">
        <v>180</v>
      </c>
      <c r="D54" s="89" t="s">
        <v>181</v>
      </c>
      <c r="E54" s="122">
        <v>20</v>
      </c>
      <c r="F54" s="75">
        <v>416500</v>
      </c>
      <c r="G54" s="76">
        <v>416500</v>
      </c>
      <c r="H54" s="77">
        <v>42483</v>
      </c>
      <c r="I54" s="77"/>
      <c r="J54" s="77"/>
      <c r="K54" s="78"/>
      <c r="L54" s="75"/>
      <c r="M54" s="79"/>
      <c r="N54" s="79"/>
      <c r="O54" s="87"/>
      <c r="P54" s="80">
        <f t="shared" si="5"/>
        <v>3</v>
      </c>
      <c r="Q54" s="81">
        <f t="shared" si="11"/>
        <v>291828</v>
      </c>
      <c r="R54" s="82">
        <f t="shared" si="6"/>
        <v>5836560</v>
      </c>
      <c r="S54" s="83">
        <f t="shared" si="7"/>
        <v>176313.3046526993</v>
      </c>
      <c r="T54" s="84">
        <f t="shared" si="8"/>
        <v>60.416856728175262</v>
      </c>
      <c r="U54" s="85">
        <f t="shared" si="9"/>
        <v>39.583143271824738</v>
      </c>
      <c r="V54" s="86" t="str">
        <f t="shared" si="10"/>
        <v>BAJO</v>
      </c>
    </row>
    <row r="55" spans="1:23" ht="23.25" customHeight="1">
      <c r="A55" s="119"/>
      <c r="B55" s="108">
        <v>46</v>
      </c>
      <c r="C55" s="74" t="s">
        <v>182</v>
      </c>
      <c r="D55" s="89" t="s">
        <v>183</v>
      </c>
      <c r="E55" s="122">
        <v>9</v>
      </c>
      <c r="F55" s="75">
        <v>1190000</v>
      </c>
      <c r="G55" s="76">
        <v>1213800</v>
      </c>
      <c r="H55" s="77">
        <v>1237600</v>
      </c>
      <c r="I55" s="77"/>
      <c r="J55" s="77"/>
      <c r="K55" s="78"/>
      <c r="L55" s="75"/>
      <c r="M55" s="79"/>
      <c r="N55" s="79"/>
      <c r="O55" s="87"/>
      <c r="P55" s="80">
        <f t="shared" si="5"/>
        <v>3</v>
      </c>
      <c r="Q55" s="81">
        <f t="shared" si="11"/>
        <v>1213800</v>
      </c>
      <c r="R55" s="82">
        <f t="shared" si="6"/>
        <v>10924200</v>
      </c>
      <c r="S55" s="83">
        <f t="shared" si="7"/>
        <v>19432.618626079879</v>
      </c>
      <c r="T55" s="84">
        <f t="shared" si="8"/>
        <v>1.6009736880935803</v>
      </c>
      <c r="U55" s="85">
        <f t="shared" si="9"/>
        <v>98.399026311906425</v>
      </c>
      <c r="V55" s="86" t="str">
        <f t="shared" si="10"/>
        <v>ALTO</v>
      </c>
    </row>
    <row r="56" spans="1:23" ht="57" customHeight="1">
      <c r="B56" s="57"/>
      <c r="C56" s="58"/>
      <c r="D56" s="58"/>
      <c r="E56" s="58"/>
      <c r="F56" s="44"/>
      <c r="G56" s="45"/>
      <c r="H56" s="45"/>
      <c r="I56" s="45"/>
      <c r="J56" s="45"/>
      <c r="K56" s="68"/>
      <c r="L56" s="59"/>
      <c r="M56" s="72"/>
      <c r="N56" s="72"/>
      <c r="O56" s="70"/>
      <c r="P56" s="196" t="s">
        <v>72</v>
      </c>
      <c r="Q56" s="197"/>
      <c r="R56" s="88">
        <f>SUM(R10:R55)</f>
        <v>211135059</v>
      </c>
      <c r="S56" s="60"/>
      <c r="T56" s="61"/>
      <c r="U56" s="62"/>
      <c r="V56" s="63"/>
    </row>
    <row r="57" spans="1:23" s="40" customFormat="1" ht="57" customHeight="1" thickBot="1">
      <c r="B57" s="46"/>
      <c r="C57" s="47"/>
      <c r="D57" s="47"/>
      <c r="E57" s="47"/>
      <c r="F57" s="49"/>
      <c r="G57" s="50"/>
      <c r="H57" s="50"/>
      <c r="I57" s="50"/>
      <c r="J57" s="50"/>
      <c r="K57" s="69"/>
      <c r="L57" s="49"/>
      <c r="M57" s="73"/>
      <c r="N57" s="73"/>
      <c r="O57" s="71"/>
      <c r="P57" s="46"/>
      <c r="Q57" s="51"/>
      <c r="R57" s="52"/>
      <c r="S57" s="53"/>
      <c r="T57" s="54"/>
      <c r="U57" s="55"/>
      <c r="V57" s="56"/>
    </row>
    <row r="58" spans="1:23" ht="51.75" customHeight="1">
      <c r="C58" s="198" t="s">
        <v>83</v>
      </c>
      <c r="D58" s="198"/>
      <c r="E58" s="198"/>
      <c r="F58" s="198"/>
      <c r="G58" s="198"/>
      <c r="H58" s="198"/>
      <c r="I58" s="198"/>
      <c r="J58" s="198"/>
      <c r="K58" s="198"/>
      <c r="L58" s="198"/>
      <c r="M58" s="198"/>
      <c r="N58" s="198"/>
      <c r="O58" s="198"/>
      <c r="P58" s="198"/>
      <c r="Q58" s="198"/>
      <c r="R58" s="198"/>
      <c r="S58" s="198"/>
      <c r="T58" s="198"/>
      <c r="U58" s="198"/>
      <c r="V58" s="198"/>
    </row>
    <row r="59" spans="1:23" ht="19.5" customHeight="1">
      <c r="C59" s="199" t="s">
        <v>88</v>
      </c>
      <c r="D59" s="199"/>
      <c r="E59" s="199"/>
      <c r="F59" s="199"/>
      <c r="G59" s="199"/>
      <c r="H59" s="199"/>
      <c r="I59" s="199"/>
      <c r="J59" s="105"/>
      <c r="K59" s="105"/>
      <c r="L59" s="105"/>
      <c r="M59" s="105"/>
      <c r="N59" s="105"/>
      <c r="O59" s="105"/>
      <c r="P59" s="105"/>
      <c r="Q59" s="105"/>
      <c r="R59" s="105"/>
      <c r="S59" s="105"/>
      <c r="T59" s="105"/>
      <c r="U59" s="105"/>
      <c r="V59" s="105"/>
    </row>
    <row r="60" spans="1:23" s="40" customFormat="1">
      <c r="B60" s="43"/>
      <c r="C60" s="106" t="s">
        <v>89</v>
      </c>
      <c r="D60" s="41"/>
      <c r="E60" s="41"/>
      <c r="F60" s="42"/>
      <c r="G60" s="42"/>
      <c r="H60" s="42"/>
      <c r="I60" s="42"/>
      <c r="J60" s="42"/>
      <c r="K60" s="42"/>
      <c r="L60" s="43"/>
      <c r="M60" s="43"/>
      <c r="N60" s="43"/>
      <c r="O60" s="43"/>
      <c r="P60" s="43"/>
      <c r="Q60" s="43"/>
      <c r="R60" s="43"/>
      <c r="S60" s="43"/>
      <c r="T60" s="43"/>
      <c r="U60" s="43"/>
      <c r="V60" s="43"/>
    </row>
    <row r="61" spans="1:23" s="40" customFormat="1">
      <c r="B61" s="43"/>
      <c r="C61" s="41"/>
      <c r="D61" s="41"/>
      <c r="E61" s="41"/>
      <c r="F61" s="42"/>
      <c r="G61" s="42"/>
      <c r="H61" s="42"/>
      <c r="I61" s="42"/>
      <c r="J61" s="42"/>
      <c r="K61" s="42"/>
      <c r="L61" s="43"/>
      <c r="M61" s="43"/>
      <c r="N61" s="43"/>
      <c r="O61" s="43"/>
      <c r="P61" s="43"/>
      <c r="Q61" s="43"/>
      <c r="R61" s="43"/>
      <c r="S61" s="43"/>
      <c r="T61" s="43"/>
      <c r="U61" s="43"/>
      <c r="V61" s="43"/>
    </row>
    <row r="62" spans="1:23" s="40" customFormat="1" ht="45" customHeight="1">
      <c r="A62" s="169" t="s">
        <v>86</v>
      </c>
      <c r="B62" s="169"/>
      <c r="C62" s="169"/>
      <c r="D62" s="169"/>
      <c r="E62" s="169"/>
      <c r="F62" s="169"/>
      <c r="G62" s="169"/>
      <c r="H62" s="169"/>
      <c r="I62" s="169"/>
      <c r="J62" s="169"/>
      <c r="K62" s="169"/>
      <c r="L62" s="169"/>
      <c r="M62" s="169"/>
      <c r="N62" s="169"/>
      <c r="O62" s="169"/>
      <c r="P62" s="169"/>
      <c r="Q62" s="169"/>
      <c r="R62" s="169"/>
      <c r="S62" s="169"/>
      <c r="T62" s="169"/>
      <c r="U62" s="169"/>
      <c r="V62" s="169"/>
      <c r="W62" s="169"/>
    </row>
    <row r="63" spans="1:23" s="40" customFormat="1">
      <c r="B63" s="43"/>
      <c r="C63" s="41"/>
      <c r="D63" s="41"/>
      <c r="E63" s="41"/>
      <c r="F63" s="42"/>
      <c r="G63" s="42"/>
      <c r="H63" s="42"/>
      <c r="I63" s="42"/>
      <c r="J63" s="42"/>
      <c r="K63" s="42"/>
      <c r="L63" s="43"/>
      <c r="M63" s="43"/>
      <c r="N63" s="43"/>
      <c r="O63" s="43"/>
      <c r="P63" s="43"/>
      <c r="Q63" s="43"/>
      <c r="R63" s="43"/>
      <c r="S63" s="43"/>
      <c r="T63" s="43"/>
      <c r="U63" s="43"/>
      <c r="V63" s="43"/>
    </row>
    <row r="64" spans="1:23" s="40" customFormat="1">
      <c r="B64" s="43"/>
      <c r="C64" s="41"/>
      <c r="D64" s="41"/>
      <c r="E64" s="41"/>
      <c r="F64" s="42"/>
      <c r="G64" s="42"/>
      <c r="H64" s="42"/>
      <c r="I64" s="42"/>
      <c r="J64" s="42"/>
      <c r="K64" s="42"/>
      <c r="L64" s="43"/>
      <c r="M64" s="43"/>
      <c r="N64" s="43"/>
      <c r="O64" s="43"/>
      <c r="P64" s="43"/>
      <c r="Q64" s="43"/>
      <c r="R64" s="43"/>
      <c r="S64" s="43"/>
      <c r="T64" s="43"/>
      <c r="U64" s="43"/>
      <c r="V64" s="43"/>
    </row>
    <row r="65" spans="3:5">
      <c r="C65" s="48"/>
      <c r="D65" s="48"/>
      <c r="E65" s="48"/>
    </row>
    <row r="66" spans="3:5">
      <c r="C66" s="64" t="s">
        <v>70</v>
      </c>
      <c r="D66" s="65" t="s">
        <v>71</v>
      </c>
      <c r="E66" s="66"/>
    </row>
    <row r="67" spans="3:5">
      <c r="C67" s="64">
        <v>2002</v>
      </c>
      <c r="D67" s="67">
        <v>6.99</v>
      </c>
      <c r="E67" s="66">
        <v>1.0699000000000001</v>
      </c>
    </row>
    <row r="68" spans="3:5">
      <c r="C68" s="64">
        <v>2003</v>
      </c>
      <c r="D68" s="67">
        <v>6.49</v>
      </c>
      <c r="E68" s="66">
        <v>1.0649</v>
      </c>
    </row>
    <row r="69" spans="3:5">
      <c r="C69" s="64">
        <v>2004</v>
      </c>
      <c r="D69" s="67">
        <v>5.5</v>
      </c>
      <c r="E69" s="66">
        <v>1.0549999999999999</v>
      </c>
    </row>
    <row r="70" spans="3:5">
      <c r="C70" s="64">
        <v>2005</v>
      </c>
      <c r="D70" s="67">
        <v>4.8499999999999996</v>
      </c>
      <c r="E70" s="66">
        <v>1.0485</v>
      </c>
    </row>
    <row r="71" spans="3:5">
      <c r="C71" s="64">
        <v>2006</v>
      </c>
      <c r="D71" s="67">
        <v>4.4800000000000004</v>
      </c>
      <c r="E71" s="66">
        <v>1.0448</v>
      </c>
    </row>
    <row r="72" spans="3:5">
      <c r="C72" s="64">
        <v>2007</v>
      </c>
      <c r="D72" s="67">
        <v>5.69</v>
      </c>
      <c r="E72" s="66">
        <v>1.0569</v>
      </c>
    </row>
    <row r="73" spans="3:5">
      <c r="C73" s="64">
        <v>2008</v>
      </c>
      <c r="D73" s="67">
        <v>7.67</v>
      </c>
      <c r="E73" s="66">
        <v>1.0767</v>
      </c>
    </row>
    <row r="74" spans="3:5">
      <c r="C74" s="64">
        <v>2009</v>
      </c>
      <c r="D74" s="67">
        <v>2</v>
      </c>
      <c r="E74" s="66">
        <v>1.02</v>
      </c>
    </row>
    <row r="75" spans="3:5">
      <c r="C75" s="104">
        <v>2010</v>
      </c>
      <c r="D75" s="67">
        <v>3.17</v>
      </c>
      <c r="E75" s="66">
        <v>1.0317000000000001</v>
      </c>
    </row>
    <row r="76" spans="3:5">
      <c r="C76" s="104">
        <v>2011</v>
      </c>
      <c r="D76" s="67">
        <v>3.73</v>
      </c>
      <c r="E76" s="66">
        <v>1.0373000000000001</v>
      </c>
    </row>
    <row r="77" spans="3:5">
      <c r="C77" s="104">
        <v>2012</v>
      </c>
      <c r="D77" s="67">
        <v>2.44</v>
      </c>
      <c r="E77" s="66">
        <v>1.0244</v>
      </c>
    </row>
    <row r="78" spans="3:5">
      <c r="C78" s="66">
        <v>2013</v>
      </c>
      <c r="D78" s="39">
        <v>1.94</v>
      </c>
      <c r="E78" s="66">
        <v>1.0194000000000001</v>
      </c>
    </row>
    <row r="79" spans="3:5">
      <c r="C79" s="66">
        <v>2014</v>
      </c>
      <c r="D79" s="39">
        <v>3.66</v>
      </c>
      <c r="E79" s="66">
        <v>1.0366</v>
      </c>
    </row>
    <row r="80" spans="3:5">
      <c r="C80" s="66">
        <v>2015</v>
      </c>
      <c r="D80" s="39">
        <v>6.77</v>
      </c>
      <c r="E80" s="66">
        <v>1.0677000000000001</v>
      </c>
    </row>
    <row r="81" spans="3:5">
      <c r="C81" s="66">
        <v>2016</v>
      </c>
      <c r="D81" s="39">
        <v>5.75</v>
      </c>
      <c r="E81" s="66">
        <v>1.0575000000000001</v>
      </c>
    </row>
    <row r="82" spans="3:5">
      <c r="C82" s="66">
        <v>2017</v>
      </c>
      <c r="D82" s="39">
        <v>4.09</v>
      </c>
      <c r="E82" s="66">
        <v>1.0408999999999999</v>
      </c>
    </row>
    <row r="83" spans="3:5">
      <c r="C83" s="66">
        <v>2018</v>
      </c>
      <c r="D83" s="39">
        <v>3.18</v>
      </c>
      <c r="E83" s="66">
        <v>1.0318000000000001</v>
      </c>
    </row>
    <row r="98" spans="18:18">
      <c r="R98" s="43">
        <v>213634000</v>
      </c>
    </row>
  </sheetData>
  <mergeCells count="15">
    <mergeCell ref="E3:O3"/>
    <mergeCell ref="P3:W3"/>
    <mergeCell ref="E4:W4"/>
    <mergeCell ref="A62:W62"/>
    <mergeCell ref="C58:V58"/>
    <mergeCell ref="C59:I59"/>
    <mergeCell ref="B2:D4"/>
    <mergeCell ref="B6:E8"/>
    <mergeCell ref="P6:V8"/>
    <mergeCell ref="P56:Q56"/>
    <mergeCell ref="F6:K7"/>
    <mergeCell ref="L6:N6"/>
    <mergeCell ref="F9:K9"/>
    <mergeCell ref="L9:N9"/>
    <mergeCell ref="E2:W2"/>
  </mergeCells>
  <conditionalFormatting sqref="V10:V57">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38F67-0588-49B1-A266-5B269BE7A11A}">
  <sheetPr>
    <tabColor theme="9" tint="-0.249977111117893"/>
  </sheetPr>
  <dimension ref="A1:X97"/>
  <sheetViews>
    <sheetView tabSelected="1" zoomScale="55" zoomScaleNormal="55" zoomScaleSheetLayoutView="40" zoomScalePageLayoutView="25" workbookViewId="0">
      <selection activeCell="X10" sqref="X10"/>
    </sheetView>
  </sheetViews>
  <sheetFormatPr baseColWidth="10" defaultColWidth="11.453125" defaultRowHeight="21"/>
  <cols>
    <col min="1" max="2" width="7.26953125" style="43" customWidth="1"/>
    <col min="3" max="3" width="57.7265625" style="43" customWidth="1"/>
    <col min="4" max="4" width="102.1796875" style="43" customWidth="1"/>
    <col min="5" max="5" width="13.54296875" style="43" bestFit="1" customWidth="1"/>
    <col min="6" max="6" width="21.54296875" style="43" bestFit="1" customWidth="1"/>
    <col min="7" max="7" width="22" style="43" customWidth="1"/>
    <col min="8" max="8" width="22.7265625" style="43" customWidth="1"/>
    <col min="9" max="9" width="24.1796875" style="43" hidden="1" customWidth="1"/>
    <col min="10" max="10" width="18.81640625" style="43" hidden="1" customWidth="1"/>
    <col min="11" max="11" width="25.7265625" style="43" hidden="1" customWidth="1"/>
    <col min="12" max="12" width="18" style="43" hidden="1" customWidth="1"/>
    <col min="13" max="14" width="17" style="43" hidden="1" customWidth="1"/>
    <col min="15" max="15" width="42.54296875" style="43" hidden="1" customWidth="1"/>
    <col min="16" max="16" width="18.453125" style="43" customWidth="1"/>
    <col min="17" max="17" width="19.54296875" style="43" customWidth="1"/>
    <col min="18" max="18" width="26.26953125" style="43" customWidth="1"/>
    <col min="19" max="19" width="21.26953125" style="43" customWidth="1"/>
    <col min="20" max="20" width="21.54296875" style="43" customWidth="1"/>
    <col min="21" max="21" width="28.26953125" style="43" customWidth="1"/>
    <col min="22" max="22" width="30.1796875" style="43" customWidth="1"/>
    <col min="23" max="23" width="2.453125" style="40" customWidth="1"/>
    <col min="24" max="16384" width="11.453125" style="43"/>
  </cols>
  <sheetData>
    <row r="1" spans="1:24" ht="21" customHeight="1">
      <c r="B1" s="154"/>
      <c r="C1" s="155"/>
      <c r="D1" s="156"/>
      <c r="E1" s="163" t="s">
        <v>190</v>
      </c>
      <c r="F1" s="164"/>
      <c r="G1" s="164"/>
      <c r="H1" s="164"/>
      <c r="I1" s="164"/>
      <c r="J1" s="164"/>
      <c r="K1" s="164"/>
      <c r="L1" s="164"/>
      <c r="M1" s="164"/>
      <c r="N1" s="164"/>
      <c r="O1" s="164"/>
      <c r="P1" s="164"/>
      <c r="Q1" s="164"/>
      <c r="R1" s="164"/>
      <c r="S1" s="164"/>
      <c r="T1" s="164"/>
      <c r="U1" s="164"/>
      <c r="V1" s="164"/>
      <c r="W1" s="165"/>
      <c r="X1" s="102"/>
    </row>
    <row r="2" spans="1:24" ht="39.75" customHeight="1">
      <c r="B2" s="157"/>
      <c r="C2" s="158"/>
      <c r="D2" s="159"/>
      <c r="E2" s="166" t="s">
        <v>191</v>
      </c>
      <c r="F2" s="167"/>
      <c r="G2" s="167"/>
      <c r="H2" s="167"/>
      <c r="I2" s="167"/>
      <c r="J2" s="167"/>
      <c r="K2" s="167"/>
      <c r="L2" s="167"/>
      <c r="M2" s="167"/>
      <c r="N2" s="167"/>
      <c r="O2" s="167"/>
      <c r="P2" s="166" t="s">
        <v>85</v>
      </c>
      <c r="Q2" s="167"/>
      <c r="R2" s="167"/>
      <c r="S2" s="167"/>
      <c r="T2" s="167"/>
      <c r="U2" s="167"/>
      <c r="V2" s="167"/>
      <c r="W2" s="168"/>
      <c r="X2" s="103"/>
    </row>
    <row r="3" spans="1:24" ht="17.25" customHeight="1">
      <c r="B3" s="160"/>
      <c r="C3" s="161"/>
      <c r="D3" s="162"/>
      <c r="E3" s="166" t="s">
        <v>192</v>
      </c>
      <c r="F3" s="167"/>
      <c r="G3" s="167"/>
      <c r="H3" s="167"/>
      <c r="I3" s="167"/>
      <c r="J3" s="167"/>
      <c r="K3" s="167"/>
      <c r="L3" s="167"/>
      <c r="M3" s="167"/>
      <c r="N3" s="167"/>
      <c r="O3" s="167"/>
      <c r="P3" s="167"/>
      <c r="Q3" s="167"/>
      <c r="R3" s="167"/>
      <c r="S3" s="167"/>
      <c r="T3" s="167"/>
      <c r="U3" s="167"/>
      <c r="V3" s="167"/>
      <c r="W3" s="168"/>
      <c r="X3" s="103"/>
    </row>
    <row r="4" spans="1:24" ht="15.75" customHeight="1" thickBot="1"/>
    <row r="5" spans="1:24" ht="65.25" customHeight="1" thickBot="1">
      <c r="B5" s="170" t="s">
        <v>79</v>
      </c>
      <c r="C5" s="171"/>
      <c r="D5" s="171"/>
      <c r="E5" s="171"/>
      <c r="F5" s="176" t="s">
        <v>80</v>
      </c>
      <c r="G5" s="177"/>
      <c r="H5" s="177"/>
      <c r="I5" s="177"/>
      <c r="J5" s="177"/>
      <c r="K5" s="178"/>
      <c r="L5" s="182" t="s">
        <v>69</v>
      </c>
      <c r="M5" s="183"/>
      <c r="N5" s="183"/>
      <c r="O5" s="100" t="s">
        <v>81</v>
      </c>
      <c r="P5" s="184" t="s">
        <v>91</v>
      </c>
      <c r="Q5" s="185"/>
      <c r="R5" s="185"/>
      <c r="S5" s="185"/>
      <c r="T5" s="185"/>
      <c r="U5" s="185"/>
      <c r="V5" s="186"/>
    </row>
    <row r="6" spans="1:24" ht="59.25" customHeight="1" thickBot="1">
      <c r="B6" s="172"/>
      <c r="C6" s="173"/>
      <c r="D6" s="173"/>
      <c r="E6" s="173"/>
      <c r="F6" s="179"/>
      <c r="G6" s="180"/>
      <c r="H6" s="180"/>
      <c r="I6" s="180"/>
      <c r="J6" s="180"/>
      <c r="K6" s="181"/>
      <c r="L6" s="111"/>
      <c r="M6" s="112" t="s">
        <v>78</v>
      </c>
      <c r="N6" s="112" t="s">
        <v>78</v>
      </c>
      <c r="O6" s="101" t="s">
        <v>78</v>
      </c>
      <c r="P6" s="187"/>
      <c r="Q6" s="188"/>
      <c r="R6" s="188"/>
      <c r="S6" s="188"/>
      <c r="T6" s="188"/>
      <c r="U6" s="188"/>
      <c r="V6" s="189"/>
    </row>
    <row r="7" spans="1:24" ht="81" customHeight="1" thickBot="1">
      <c r="B7" s="174"/>
      <c r="C7" s="175"/>
      <c r="D7" s="175"/>
      <c r="E7" s="175"/>
      <c r="F7" s="92" t="s">
        <v>185</v>
      </c>
      <c r="G7" s="93" t="s">
        <v>186</v>
      </c>
      <c r="H7" s="93" t="s">
        <v>184</v>
      </c>
      <c r="I7" s="93" t="s">
        <v>76</v>
      </c>
      <c r="J7" s="93" t="s">
        <v>77</v>
      </c>
      <c r="K7" s="94" t="s">
        <v>84</v>
      </c>
      <c r="L7" s="113"/>
      <c r="M7" s="114" t="s">
        <v>74</v>
      </c>
      <c r="N7" s="114" t="s">
        <v>75</v>
      </c>
      <c r="O7" s="95" t="s">
        <v>73</v>
      </c>
      <c r="P7" s="187"/>
      <c r="Q7" s="190"/>
      <c r="R7" s="190"/>
      <c r="S7" s="190"/>
      <c r="T7" s="190"/>
      <c r="U7" s="190"/>
      <c r="V7" s="191"/>
    </row>
    <row r="8" spans="1:24" ht="72" customHeight="1" thickBot="1">
      <c r="B8" s="96" t="s">
        <v>87</v>
      </c>
      <c r="C8" s="97" t="s">
        <v>188</v>
      </c>
      <c r="D8" s="97" t="s">
        <v>187</v>
      </c>
      <c r="E8" s="97" t="s">
        <v>189</v>
      </c>
      <c r="F8" s="192" t="s">
        <v>68</v>
      </c>
      <c r="G8" s="193"/>
      <c r="H8" s="193"/>
      <c r="I8" s="193"/>
      <c r="J8" s="193"/>
      <c r="K8" s="193"/>
      <c r="L8" s="194" t="s">
        <v>90</v>
      </c>
      <c r="M8" s="195"/>
      <c r="N8" s="195"/>
      <c r="O8" s="107" t="s">
        <v>82</v>
      </c>
      <c r="P8" s="99" t="s">
        <v>64</v>
      </c>
      <c r="Q8" s="98" t="s">
        <v>65</v>
      </c>
      <c r="R8" s="99" t="s">
        <v>66</v>
      </c>
      <c r="S8" s="99" t="s">
        <v>0</v>
      </c>
      <c r="T8" s="99" t="s">
        <v>67</v>
      </c>
      <c r="U8" s="99" t="s">
        <v>1</v>
      </c>
      <c r="V8" s="99" t="s">
        <v>2</v>
      </c>
    </row>
    <row r="9" spans="1:24" ht="26.25" customHeight="1">
      <c r="A9" s="115"/>
      <c r="B9" s="108">
        <v>1</v>
      </c>
      <c r="C9" s="74" t="s">
        <v>92</v>
      </c>
      <c r="D9" s="89" t="s">
        <v>93</v>
      </c>
      <c r="E9" s="122">
        <v>100</v>
      </c>
      <c r="F9" s="75">
        <v>33320</v>
      </c>
      <c r="G9" s="76">
        <v>34320</v>
      </c>
      <c r="H9" s="77">
        <v>35006</v>
      </c>
      <c r="I9" s="77"/>
      <c r="J9" s="77"/>
      <c r="K9" s="78"/>
      <c r="L9" s="75"/>
      <c r="M9" s="79"/>
      <c r="N9" s="79"/>
      <c r="O9" s="87"/>
      <c r="P9" s="110">
        <f t="shared" ref="P9:P54" si="0">COUNT(F9:O9)</f>
        <v>3</v>
      </c>
      <c r="Q9" s="81">
        <f>ROUND(AVERAGE(F9:O9),0)</f>
        <v>34215</v>
      </c>
      <c r="R9" s="82">
        <f>ROUND(+Q9*E9,0)</f>
        <v>3421500</v>
      </c>
      <c r="S9" s="83">
        <f t="shared" ref="S9:S54" si="1">STDEVP(F9:O9)</f>
        <v>692.27419102228237</v>
      </c>
      <c r="T9" s="84">
        <f t="shared" ref="T9:T54" si="2">S9/Q9*100</f>
        <v>2.0233061260332672</v>
      </c>
      <c r="U9" s="85">
        <f t="shared" ref="U9:U54" si="3">100-T9</f>
        <v>97.976693873966738</v>
      </c>
      <c r="V9" s="86" t="str">
        <f t="shared" ref="V9:V54" si="4">IF(U9&gt;70,"ALTO","BAJO")</f>
        <v>ALTO</v>
      </c>
    </row>
    <row r="10" spans="1:24" ht="26.25" customHeight="1">
      <c r="A10" s="116"/>
      <c r="B10" s="108">
        <v>2</v>
      </c>
      <c r="C10" s="74" t="s">
        <v>94</v>
      </c>
      <c r="D10" s="90" t="s">
        <v>95</v>
      </c>
      <c r="E10" s="123">
        <v>100</v>
      </c>
      <c r="F10" s="75">
        <v>33320</v>
      </c>
      <c r="G10" s="76">
        <v>34320</v>
      </c>
      <c r="H10" s="77">
        <v>35006</v>
      </c>
      <c r="I10" s="77"/>
      <c r="J10" s="77"/>
      <c r="K10" s="78"/>
      <c r="L10" s="75"/>
      <c r="M10" s="79"/>
      <c r="N10" s="79"/>
      <c r="O10" s="87"/>
      <c r="P10" s="80">
        <f t="shared" si="0"/>
        <v>3</v>
      </c>
      <c r="Q10" s="81">
        <f>ROUND(AVERAGE(F10:O10),0)</f>
        <v>34215</v>
      </c>
      <c r="R10" s="82">
        <f t="shared" ref="R10:R54" si="5">ROUND(+Q10*E10,0)</f>
        <v>3421500</v>
      </c>
      <c r="S10" s="83">
        <f t="shared" si="1"/>
        <v>692.27419102228237</v>
      </c>
      <c r="T10" s="84">
        <f t="shared" si="2"/>
        <v>2.0233061260332672</v>
      </c>
      <c r="U10" s="85">
        <f t="shared" si="3"/>
        <v>97.976693873966738</v>
      </c>
      <c r="V10" s="86" t="str">
        <f t="shared" si="4"/>
        <v>ALTO</v>
      </c>
    </row>
    <row r="11" spans="1:24" ht="26.25" customHeight="1">
      <c r="A11" s="116"/>
      <c r="B11" s="109">
        <v>3</v>
      </c>
      <c r="C11" s="74" t="s">
        <v>96</v>
      </c>
      <c r="D11" s="89" t="s">
        <v>97</v>
      </c>
      <c r="E11" s="122">
        <v>200</v>
      </c>
      <c r="F11" s="75">
        <v>10710</v>
      </c>
      <c r="G11" s="76">
        <v>11031</v>
      </c>
      <c r="H11" s="77">
        <v>11251</v>
      </c>
      <c r="I11" s="77"/>
      <c r="J11" s="77"/>
      <c r="K11" s="78"/>
      <c r="L11" s="75"/>
      <c r="M11" s="79"/>
      <c r="N11" s="79"/>
      <c r="O11" s="87"/>
      <c r="P11" s="80">
        <f t="shared" si="0"/>
        <v>3</v>
      </c>
      <c r="Q11" s="81">
        <f t="shared" ref="Q11:Q54" si="6">ROUND(AVERAGE(F11:O11),0)</f>
        <v>10997</v>
      </c>
      <c r="R11" s="82">
        <f t="shared" si="5"/>
        <v>2199400</v>
      </c>
      <c r="S11" s="83">
        <f t="shared" si="1"/>
        <v>222.14159648496471</v>
      </c>
      <c r="T11" s="84">
        <f t="shared" si="2"/>
        <v>2.0200199734924498</v>
      </c>
      <c r="U11" s="85">
        <f t="shared" si="3"/>
        <v>97.979980026507548</v>
      </c>
      <c r="V11" s="86" t="str">
        <f t="shared" si="4"/>
        <v>ALTO</v>
      </c>
    </row>
    <row r="12" spans="1:24" ht="26.25" customHeight="1">
      <c r="A12" s="116"/>
      <c r="B12" s="108">
        <v>4</v>
      </c>
      <c r="C12" s="74" t="s">
        <v>98</v>
      </c>
      <c r="D12" s="91" t="s">
        <v>99</v>
      </c>
      <c r="E12" s="122">
        <v>10</v>
      </c>
      <c r="F12" s="75">
        <v>109956</v>
      </c>
      <c r="G12" s="76">
        <v>111056</v>
      </c>
      <c r="H12" s="77">
        <v>113276</v>
      </c>
      <c r="I12" s="77"/>
      <c r="J12" s="77"/>
      <c r="K12" s="78"/>
      <c r="L12" s="75"/>
      <c r="M12" s="79"/>
      <c r="N12" s="79"/>
      <c r="O12" s="87"/>
      <c r="P12" s="80">
        <f t="shared" si="0"/>
        <v>3</v>
      </c>
      <c r="Q12" s="81">
        <f t="shared" si="6"/>
        <v>111429</v>
      </c>
      <c r="R12" s="82">
        <f t="shared" si="5"/>
        <v>1114290</v>
      </c>
      <c r="S12" s="83">
        <f t="shared" si="1"/>
        <v>1380.8531984087069</v>
      </c>
      <c r="T12" s="84">
        <f t="shared" si="2"/>
        <v>1.2392224631009046</v>
      </c>
      <c r="U12" s="85">
        <f t="shared" si="3"/>
        <v>98.760777536899099</v>
      </c>
      <c r="V12" s="86" t="str">
        <f t="shared" si="4"/>
        <v>ALTO</v>
      </c>
    </row>
    <row r="13" spans="1:24" ht="26.25" customHeight="1">
      <c r="A13" s="116"/>
      <c r="B13" s="108">
        <v>5</v>
      </c>
      <c r="C13" s="74" t="s">
        <v>100</v>
      </c>
      <c r="D13" s="89" t="s">
        <v>101</v>
      </c>
      <c r="E13" s="122">
        <v>10</v>
      </c>
      <c r="F13" s="75">
        <v>9520</v>
      </c>
      <c r="G13" s="76">
        <v>9806</v>
      </c>
      <c r="H13" s="77">
        <v>10002</v>
      </c>
      <c r="I13" s="77"/>
      <c r="J13" s="77"/>
      <c r="K13" s="78"/>
      <c r="L13" s="75"/>
      <c r="M13" s="79"/>
      <c r="N13" s="79"/>
      <c r="O13" s="87"/>
      <c r="P13" s="80">
        <f t="shared" si="0"/>
        <v>3</v>
      </c>
      <c r="Q13" s="81">
        <f t="shared" si="6"/>
        <v>9776</v>
      </c>
      <c r="R13" s="82">
        <f t="shared" si="5"/>
        <v>97760</v>
      </c>
      <c r="S13" s="83">
        <f t="shared" si="1"/>
        <v>197.9158070156769</v>
      </c>
      <c r="T13" s="84">
        <f t="shared" si="2"/>
        <v>2.0245070275744363</v>
      </c>
      <c r="U13" s="85">
        <f t="shared" si="3"/>
        <v>97.97549297242557</v>
      </c>
      <c r="V13" s="86" t="str">
        <f t="shared" si="4"/>
        <v>ALTO</v>
      </c>
    </row>
    <row r="14" spans="1:24" ht="26.25" customHeight="1">
      <c r="A14" s="116"/>
      <c r="B14" s="109">
        <v>6</v>
      </c>
      <c r="C14" s="74" t="s">
        <v>102</v>
      </c>
      <c r="D14" s="91" t="s">
        <v>103</v>
      </c>
      <c r="E14" s="122">
        <v>50</v>
      </c>
      <c r="F14" s="75">
        <v>101150</v>
      </c>
      <c r="G14" s="76">
        <v>103173</v>
      </c>
      <c r="H14" s="77">
        <v>105236</v>
      </c>
      <c r="I14" s="77"/>
      <c r="J14" s="77"/>
      <c r="K14" s="78"/>
      <c r="L14" s="75"/>
      <c r="M14" s="79"/>
      <c r="N14" s="79"/>
      <c r="O14" s="87"/>
      <c r="P14" s="80">
        <f t="shared" si="0"/>
        <v>3</v>
      </c>
      <c r="Q14" s="81">
        <f t="shared" si="6"/>
        <v>103186</v>
      </c>
      <c r="R14" s="82">
        <f t="shared" si="5"/>
        <v>5159300</v>
      </c>
      <c r="S14" s="83">
        <f t="shared" si="1"/>
        <v>1668.1291583354355</v>
      </c>
      <c r="T14" s="84">
        <f t="shared" si="2"/>
        <v>1.6166235325872069</v>
      </c>
      <c r="U14" s="85">
        <f t="shared" si="3"/>
        <v>98.383376467412788</v>
      </c>
      <c r="V14" s="86" t="str">
        <f t="shared" si="4"/>
        <v>ALTO</v>
      </c>
    </row>
    <row r="15" spans="1:24" ht="26.25" customHeight="1">
      <c r="A15" s="116"/>
      <c r="B15" s="108">
        <v>7</v>
      </c>
      <c r="C15" s="74" t="s">
        <v>104</v>
      </c>
      <c r="D15" s="91" t="s">
        <v>105</v>
      </c>
      <c r="E15" s="122">
        <v>80</v>
      </c>
      <c r="F15" s="75">
        <v>89250</v>
      </c>
      <c r="G15" s="76">
        <v>89250</v>
      </c>
      <c r="H15" s="77">
        <v>91035</v>
      </c>
      <c r="I15" s="77"/>
      <c r="J15" s="77"/>
      <c r="K15" s="78"/>
      <c r="L15" s="75"/>
      <c r="M15" s="79"/>
      <c r="N15" s="79"/>
      <c r="O15" s="87"/>
      <c r="P15" s="80">
        <f t="shared" si="0"/>
        <v>3</v>
      </c>
      <c r="Q15" s="81">
        <f t="shared" si="6"/>
        <v>89845</v>
      </c>
      <c r="R15" s="82">
        <f t="shared" si="5"/>
        <v>7187600</v>
      </c>
      <c r="S15" s="83">
        <f t="shared" si="1"/>
        <v>841.45706961199153</v>
      </c>
      <c r="T15" s="84">
        <f t="shared" si="2"/>
        <v>0.93656527309476478</v>
      </c>
      <c r="U15" s="85">
        <f t="shared" si="3"/>
        <v>99.063434726905228</v>
      </c>
      <c r="V15" s="86" t="str">
        <f t="shared" si="4"/>
        <v>ALTO</v>
      </c>
    </row>
    <row r="16" spans="1:24" ht="26.25" customHeight="1">
      <c r="A16" s="116"/>
      <c r="B16" s="108">
        <v>8</v>
      </c>
      <c r="C16" s="74" t="s">
        <v>106</v>
      </c>
      <c r="D16" s="90" t="s">
        <v>107</v>
      </c>
      <c r="E16" s="123">
        <v>20</v>
      </c>
      <c r="F16" s="75">
        <v>17850</v>
      </c>
      <c r="G16" s="76">
        <v>18386</v>
      </c>
      <c r="H16" s="77">
        <v>18753</v>
      </c>
      <c r="I16" s="77"/>
      <c r="J16" s="77"/>
      <c r="K16" s="78"/>
      <c r="L16" s="75"/>
      <c r="M16" s="79"/>
      <c r="N16" s="77"/>
      <c r="O16" s="87"/>
      <c r="P16" s="80">
        <f t="shared" si="0"/>
        <v>3</v>
      </c>
      <c r="Q16" s="81">
        <f t="shared" si="6"/>
        <v>18330</v>
      </c>
      <c r="R16" s="82">
        <f t="shared" si="5"/>
        <v>366600</v>
      </c>
      <c r="S16" s="83">
        <f t="shared" si="1"/>
        <v>370.79404286237155</v>
      </c>
      <c r="T16" s="84">
        <f t="shared" si="2"/>
        <v>2.0228807575688577</v>
      </c>
      <c r="U16" s="85">
        <f t="shared" si="3"/>
        <v>97.977119242431144</v>
      </c>
      <c r="V16" s="86" t="str">
        <f t="shared" si="4"/>
        <v>ALTO</v>
      </c>
    </row>
    <row r="17" spans="1:22" ht="26.25" customHeight="1">
      <c r="A17" s="116"/>
      <c r="B17" s="109">
        <v>9</v>
      </c>
      <c r="C17" s="74" t="s">
        <v>108</v>
      </c>
      <c r="D17" s="89" t="s">
        <v>109</v>
      </c>
      <c r="E17" s="122">
        <v>20</v>
      </c>
      <c r="F17" s="75">
        <v>89250</v>
      </c>
      <c r="G17" s="76">
        <v>91928</v>
      </c>
      <c r="H17" s="77">
        <v>93766</v>
      </c>
      <c r="I17" s="77"/>
      <c r="J17" s="77"/>
      <c r="K17" s="78"/>
      <c r="L17" s="75"/>
      <c r="M17" s="79"/>
      <c r="N17" s="79"/>
      <c r="O17" s="87"/>
      <c r="P17" s="80">
        <f t="shared" si="0"/>
        <v>3</v>
      </c>
      <c r="Q17" s="81">
        <f t="shared" si="6"/>
        <v>91648</v>
      </c>
      <c r="R17" s="82">
        <f t="shared" si="5"/>
        <v>1832960</v>
      </c>
      <c r="S17" s="83">
        <f t="shared" si="1"/>
        <v>1854.2498932632211</v>
      </c>
      <c r="T17" s="84">
        <f t="shared" si="2"/>
        <v>2.0232300685920275</v>
      </c>
      <c r="U17" s="85">
        <f t="shared" si="3"/>
        <v>97.976769931407972</v>
      </c>
      <c r="V17" s="86" t="str">
        <f t="shared" si="4"/>
        <v>ALTO</v>
      </c>
    </row>
    <row r="18" spans="1:22" ht="26.25" customHeight="1">
      <c r="A18" s="116"/>
      <c r="B18" s="108">
        <v>10</v>
      </c>
      <c r="C18" s="74" t="s">
        <v>110</v>
      </c>
      <c r="D18" s="89" t="s">
        <v>111</v>
      </c>
      <c r="E18" s="122">
        <v>20</v>
      </c>
      <c r="F18" s="75">
        <v>17850</v>
      </c>
      <c r="G18" s="76">
        <v>17672</v>
      </c>
      <c r="H18" s="77">
        <v>18025</v>
      </c>
      <c r="I18" s="77"/>
      <c r="J18" s="77"/>
      <c r="K18" s="78"/>
      <c r="L18" s="75"/>
      <c r="M18" s="79"/>
      <c r="N18" s="79"/>
      <c r="O18" s="87"/>
      <c r="P18" s="80">
        <f t="shared" si="0"/>
        <v>3</v>
      </c>
      <c r="Q18" s="81">
        <f t="shared" si="6"/>
        <v>17849</v>
      </c>
      <c r="R18" s="82">
        <f t="shared" si="5"/>
        <v>356980</v>
      </c>
      <c r="S18" s="83">
        <f t="shared" si="1"/>
        <v>144.11338128940932</v>
      </c>
      <c r="T18" s="84">
        <f t="shared" si="2"/>
        <v>0.80740311103932616</v>
      </c>
      <c r="U18" s="85">
        <f t="shared" si="3"/>
        <v>99.192596888960679</v>
      </c>
      <c r="V18" s="86" t="str">
        <f t="shared" si="4"/>
        <v>ALTO</v>
      </c>
    </row>
    <row r="19" spans="1:22" ht="26.25" customHeight="1">
      <c r="A19" s="116"/>
      <c r="B19" s="108">
        <v>11</v>
      </c>
      <c r="C19" s="74" t="s">
        <v>112</v>
      </c>
      <c r="D19" s="89" t="s">
        <v>113</v>
      </c>
      <c r="E19" s="122">
        <v>20</v>
      </c>
      <c r="F19" s="75">
        <v>119000</v>
      </c>
      <c r="G19" s="76">
        <v>120190</v>
      </c>
      <c r="H19" s="77">
        <v>122570</v>
      </c>
      <c r="I19" s="77"/>
      <c r="J19" s="77"/>
      <c r="K19" s="78"/>
      <c r="L19" s="75"/>
      <c r="M19" s="79"/>
      <c r="N19" s="79"/>
      <c r="O19" s="87"/>
      <c r="P19" s="80">
        <f t="shared" si="0"/>
        <v>3</v>
      </c>
      <c r="Q19" s="81">
        <f t="shared" si="6"/>
        <v>120587</v>
      </c>
      <c r="R19" s="82">
        <f t="shared" si="5"/>
        <v>2411740</v>
      </c>
      <c r="S19" s="83">
        <f t="shared" si="1"/>
        <v>1484.1907634203301</v>
      </c>
      <c r="T19" s="84">
        <f t="shared" si="2"/>
        <v>1.2308049486431623</v>
      </c>
      <c r="U19" s="85">
        <f t="shared" si="3"/>
        <v>98.769195051356832</v>
      </c>
      <c r="V19" s="86" t="str">
        <f t="shared" si="4"/>
        <v>ALTO</v>
      </c>
    </row>
    <row r="20" spans="1:22" ht="26.25" customHeight="1">
      <c r="A20" s="116"/>
      <c r="B20" s="108">
        <v>12</v>
      </c>
      <c r="C20" s="74" t="s">
        <v>114</v>
      </c>
      <c r="D20" s="89" t="s">
        <v>115</v>
      </c>
      <c r="E20" s="122">
        <v>30</v>
      </c>
      <c r="F20" s="75">
        <v>77350</v>
      </c>
      <c r="G20" s="76">
        <v>78124</v>
      </c>
      <c r="H20" s="77">
        <v>79730</v>
      </c>
      <c r="I20" s="77"/>
      <c r="J20" s="77"/>
      <c r="K20" s="78"/>
      <c r="L20" s="75"/>
      <c r="M20" s="79"/>
      <c r="N20" s="79"/>
      <c r="O20" s="87"/>
      <c r="P20" s="80">
        <f t="shared" si="0"/>
        <v>3</v>
      </c>
      <c r="Q20" s="81">
        <f t="shared" si="6"/>
        <v>78401</v>
      </c>
      <c r="R20" s="82">
        <f t="shared" si="5"/>
        <v>2352030</v>
      </c>
      <c r="S20" s="83">
        <f t="shared" si="1"/>
        <v>991.22326221470189</v>
      </c>
      <c r="T20" s="84">
        <f t="shared" si="2"/>
        <v>1.2642992592118747</v>
      </c>
      <c r="U20" s="85">
        <f t="shared" si="3"/>
        <v>98.735700740788118</v>
      </c>
      <c r="V20" s="86" t="str">
        <f t="shared" si="4"/>
        <v>ALTO</v>
      </c>
    </row>
    <row r="21" spans="1:22" ht="26.25" customHeight="1">
      <c r="A21" s="116"/>
      <c r="B21" s="108">
        <v>13</v>
      </c>
      <c r="C21" s="74" t="s">
        <v>116</v>
      </c>
      <c r="D21" s="89" t="s">
        <v>117</v>
      </c>
      <c r="E21" s="122">
        <v>5</v>
      </c>
      <c r="F21" s="75">
        <v>53550</v>
      </c>
      <c r="G21" s="76">
        <v>54086</v>
      </c>
      <c r="H21" s="77">
        <v>55335</v>
      </c>
      <c r="I21" s="77"/>
      <c r="J21" s="77"/>
      <c r="K21" s="78"/>
      <c r="L21" s="75"/>
      <c r="M21" s="79"/>
      <c r="N21" s="79"/>
      <c r="O21" s="87"/>
      <c r="P21" s="80">
        <f t="shared" si="0"/>
        <v>3</v>
      </c>
      <c r="Q21" s="81">
        <f t="shared" si="6"/>
        <v>54324</v>
      </c>
      <c r="R21" s="82">
        <f t="shared" si="5"/>
        <v>271620</v>
      </c>
      <c r="S21" s="83">
        <f t="shared" si="1"/>
        <v>747.8504009641382</v>
      </c>
      <c r="T21" s="84">
        <f t="shared" si="2"/>
        <v>1.376648260371361</v>
      </c>
      <c r="U21" s="85">
        <f t="shared" si="3"/>
        <v>98.623351739628646</v>
      </c>
      <c r="V21" s="86" t="str">
        <f t="shared" si="4"/>
        <v>ALTO</v>
      </c>
    </row>
    <row r="22" spans="1:22" ht="26.25" customHeight="1">
      <c r="A22" s="116"/>
      <c r="B22" s="108">
        <v>14</v>
      </c>
      <c r="C22" s="74" t="s">
        <v>118</v>
      </c>
      <c r="D22" s="89" t="s">
        <v>119</v>
      </c>
      <c r="E22" s="122">
        <v>12</v>
      </c>
      <c r="F22" s="75">
        <v>29750</v>
      </c>
      <c r="G22" s="76">
        <v>30643</v>
      </c>
      <c r="H22" s="77">
        <v>31297</v>
      </c>
      <c r="I22" s="77"/>
      <c r="J22" s="77"/>
      <c r="K22" s="78"/>
      <c r="L22" s="75"/>
      <c r="M22" s="79"/>
      <c r="N22" s="79"/>
      <c r="O22" s="87"/>
      <c r="P22" s="80">
        <f t="shared" si="0"/>
        <v>3</v>
      </c>
      <c r="Q22" s="81">
        <f t="shared" si="6"/>
        <v>30563</v>
      </c>
      <c r="R22" s="82">
        <f t="shared" si="5"/>
        <v>366756</v>
      </c>
      <c r="S22" s="83">
        <f t="shared" si="1"/>
        <v>634.0674692456281</v>
      </c>
      <c r="T22" s="84">
        <f t="shared" si="2"/>
        <v>2.0746244453935416</v>
      </c>
      <c r="U22" s="85">
        <f t="shared" si="3"/>
        <v>97.925375554606461</v>
      </c>
      <c r="V22" s="86" t="str">
        <f t="shared" si="4"/>
        <v>ALTO</v>
      </c>
    </row>
    <row r="23" spans="1:22" ht="26.25" customHeight="1">
      <c r="A23" s="116"/>
      <c r="B23" s="108">
        <v>15</v>
      </c>
      <c r="C23" s="74" t="s">
        <v>120</v>
      </c>
      <c r="D23" s="89" t="s">
        <v>121</v>
      </c>
      <c r="E23" s="122">
        <v>120</v>
      </c>
      <c r="F23" s="75">
        <v>34510</v>
      </c>
      <c r="G23" s="76">
        <v>34165</v>
      </c>
      <c r="H23" s="77">
        <v>34867</v>
      </c>
      <c r="I23" s="77"/>
      <c r="J23" s="77"/>
      <c r="K23" s="78"/>
      <c r="L23" s="75"/>
      <c r="M23" s="79"/>
      <c r="N23" s="79"/>
      <c r="O23" s="87"/>
      <c r="P23" s="80">
        <f t="shared" si="0"/>
        <v>3</v>
      </c>
      <c r="Q23" s="81">
        <f t="shared" si="6"/>
        <v>34514</v>
      </c>
      <c r="R23" s="82">
        <f t="shared" si="5"/>
        <v>4141680</v>
      </c>
      <c r="S23" s="83">
        <f t="shared" si="1"/>
        <v>286.60425677229568</v>
      </c>
      <c r="T23" s="84">
        <f t="shared" si="2"/>
        <v>0.83040000223763011</v>
      </c>
      <c r="U23" s="85">
        <f t="shared" si="3"/>
        <v>99.169599997762376</v>
      </c>
      <c r="V23" s="86" t="str">
        <f t="shared" si="4"/>
        <v>ALTO</v>
      </c>
    </row>
    <row r="24" spans="1:22" ht="26.25" customHeight="1">
      <c r="A24" s="116"/>
      <c r="B24" s="108">
        <v>16</v>
      </c>
      <c r="C24" s="74" t="s">
        <v>122</v>
      </c>
      <c r="D24" s="121" t="s">
        <v>123</v>
      </c>
      <c r="E24" s="122">
        <v>559</v>
      </c>
      <c r="F24" s="75">
        <v>8330</v>
      </c>
      <c r="G24" s="76">
        <v>8663</v>
      </c>
      <c r="H24" s="77">
        <v>8925</v>
      </c>
      <c r="I24" s="77"/>
      <c r="J24" s="77"/>
      <c r="K24" s="78"/>
      <c r="L24" s="75"/>
      <c r="M24" s="79"/>
      <c r="N24" s="79"/>
      <c r="O24" s="87"/>
      <c r="P24" s="80">
        <f t="shared" si="0"/>
        <v>3</v>
      </c>
      <c r="Q24" s="81">
        <f t="shared" si="6"/>
        <v>8639</v>
      </c>
      <c r="R24" s="82">
        <f t="shared" si="5"/>
        <v>4829201</v>
      </c>
      <c r="S24" s="83">
        <f t="shared" si="1"/>
        <v>243.48351529872042</v>
      </c>
      <c r="T24" s="84">
        <f t="shared" si="2"/>
        <v>2.8184224481852116</v>
      </c>
      <c r="U24" s="85">
        <f t="shared" si="3"/>
        <v>97.181577551814783</v>
      </c>
      <c r="V24" s="86" t="str">
        <f t="shared" si="4"/>
        <v>ALTO</v>
      </c>
    </row>
    <row r="25" spans="1:22" ht="26.25" customHeight="1">
      <c r="A25" s="116"/>
      <c r="B25" s="108">
        <v>17</v>
      </c>
      <c r="C25" s="74" t="s">
        <v>124</v>
      </c>
      <c r="D25" s="121" t="s">
        <v>125</v>
      </c>
      <c r="E25" s="122">
        <v>20</v>
      </c>
      <c r="F25" s="75">
        <v>476000</v>
      </c>
      <c r="G25" s="76">
        <v>471240</v>
      </c>
      <c r="H25" s="77">
        <v>479570</v>
      </c>
      <c r="I25" s="77"/>
      <c r="J25" s="77"/>
      <c r="K25" s="78"/>
      <c r="L25" s="75"/>
      <c r="M25" s="79"/>
      <c r="N25" s="79"/>
      <c r="O25" s="87"/>
      <c r="P25" s="80">
        <f t="shared" si="0"/>
        <v>3</v>
      </c>
      <c r="Q25" s="81">
        <f t="shared" si="6"/>
        <v>475603</v>
      </c>
      <c r="R25" s="82">
        <f t="shared" si="5"/>
        <v>9512060</v>
      </c>
      <c r="S25" s="83">
        <f t="shared" si="1"/>
        <v>3412.255689260242</v>
      </c>
      <c r="T25" s="84">
        <f t="shared" si="2"/>
        <v>0.71745882369544389</v>
      </c>
      <c r="U25" s="85">
        <f t="shared" si="3"/>
        <v>99.282541176304562</v>
      </c>
      <c r="V25" s="86" t="str">
        <f t="shared" si="4"/>
        <v>ALTO</v>
      </c>
    </row>
    <row r="26" spans="1:22" ht="26.25" customHeight="1">
      <c r="A26" s="116"/>
      <c r="B26" s="108">
        <v>18</v>
      </c>
      <c r="C26" s="74" t="s">
        <v>126</v>
      </c>
      <c r="D26" s="121" t="s">
        <v>127</v>
      </c>
      <c r="E26" s="122">
        <v>78</v>
      </c>
      <c r="F26" s="75">
        <v>172550</v>
      </c>
      <c r="G26" s="76">
        <v>170825</v>
      </c>
      <c r="H26" s="77">
        <v>174335</v>
      </c>
      <c r="I26" s="77"/>
      <c r="J26" s="77"/>
      <c r="K26" s="78"/>
      <c r="L26" s="75"/>
      <c r="M26" s="79"/>
      <c r="N26" s="79"/>
      <c r="O26" s="87"/>
      <c r="P26" s="80">
        <f t="shared" si="0"/>
        <v>3</v>
      </c>
      <c r="Q26" s="81">
        <f t="shared" si="6"/>
        <v>172570</v>
      </c>
      <c r="R26" s="82">
        <f t="shared" si="5"/>
        <v>13460460</v>
      </c>
      <c r="S26" s="83">
        <f t="shared" si="1"/>
        <v>1433.0212838614784</v>
      </c>
      <c r="T26" s="84">
        <f t="shared" si="2"/>
        <v>0.83040000223763011</v>
      </c>
      <c r="U26" s="85">
        <f t="shared" si="3"/>
        <v>99.169599997762376</v>
      </c>
      <c r="V26" s="86" t="str">
        <f t="shared" si="4"/>
        <v>ALTO</v>
      </c>
    </row>
    <row r="27" spans="1:22" ht="26.25" customHeight="1">
      <c r="A27" s="116"/>
      <c r="B27" s="108">
        <v>19</v>
      </c>
      <c r="C27" s="74" t="s">
        <v>128</v>
      </c>
      <c r="D27" s="121" t="s">
        <v>129</v>
      </c>
      <c r="E27" s="122">
        <v>80</v>
      </c>
      <c r="F27" s="75">
        <v>119000</v>
      </c>
      <c r="G27" s="76">
        <v>121380</v>
      </c>
      <c r="H27" s="77">
        <v>123760</v>
      </c>
      <c r="I27" s="77"/>
      <c r="J27" s="77"/>
      <c r="K27" s="78"/>
      <c r="L27" s="75"/>
      <c r="M27" s="79"/>
      <c r="N27" s="79"/>
      <c r="O27" s="87"/>
      <c r="P27" s="80">
        <f t="shared" si="0"/>
        <v>3</v>
      </c>
      <c r="Q27" s="81">
        <f t="shared" si="6"/>
        <v>121380</v>
      </c>
      <c r="R27" s="82">
        <f t="shared" si="5"/>
        <v>9710400</v>
      </c>
      <c r="S27" s="83">
        <f t="shared" si="1"/>
        <v>1943.261862607988</v>
      </c>
      <c r="T27" s="84">
        <f t="shared" si="2"/>
        <v>1.6009736880935803</v>
      </c>
      <c r="U27" s="85">
        <f t="shared" si="3"/>
        <v>98.399026311906425</v>
      </c>
      <c r="V27" s="86" t="str">
        <f t="shared" si="4"/>
        <v>ALTO</v>
      </c>
    </row>
    <row r="28" spans="1:22" ht="26.25" customHeight="1">
      <c r="A28" s="116"/>
      <c r="B28" s="108">
        <v>20</v>
      </c>
      <c r="C28" s="74" t="s">
        <v>130</v>
      </c>
      <c r="D28" s="121" t="s">
        <v>131</v>
      </c>
      <c r="E28" s="122">
        <v>80</v>
      </c>
      <c r="F28" s="75">
        <v>77350</v>
      </c>
      <c r="G28" s="76">
        <v>78124</v>
      </c>
      <c r="H28" s="77">
        <v>79373</v>
      </c>
      <c r="I28" s="77"/>
      <c r="J28" s="77"/>
      <c r="K28" s="78"/>
      <c r="L28" s="75"/>
      <c r="M28" s="79"/>
      <c r="N28" s="79"/>
      <c r="O28" s="87"/>
      <c r="P28" s="80">
        <f t="shared" si="0"/>
        <v>3</v>
      </c>
      <c r="Q28" s="81">
        <f t="shared" si="6"/>
        <v>78282</v>
      </c>
      <c r="R28" s="82">
        <f t="shared" si="5"/>
        <v>6262560</v>
      </c>
      <c r="S28" s="83">
        <f t="shared" si="1"/>
        <v>833.44039312292091</v>
      </c>
      <c r="T28" s="84">
        <f t="shared" si="2"/>
        <v>1.0646641541132329</v>
      </c>
      <c r="U28" s="85">
        <f t="shared" si="3"/>
        <v>98.935335845886769</v>
      </c>
      <c r="V28" s="86" t="str">
        <f t="shared" si="4"/>
        <v>ALTO</v>
      </c>
    </row>
    <row r="29" spans="1:22" ht="26.25" customHeight="1">
      <c r="A29" s="116"/>
      <c r="B29" s="108">
        <v>21</v>
      </c>
      <c r="C29" s="74" t="s">
        <v>132</v>
      </c>
      <c r="D29" s="121" t="s">
        <v>133</v>
      </c>
      <c r="E29" s="122">
        <v>100</v>
      </c>
      <c r="F29" s="75">
        <v>11900</v>
      </c>
      <c r="G29" s="76">
        <v>11781</v>
      </c>
      <c r="H29" s="77">
        <v>12019</v>
      </c>
      <c r="I29" s="77"/>
      <c r="J29" s="77"/>
      <c r="K29" s="78"/>
      <c r="L29" s="75"/>
      <c r="M29" s="79"/>
      <c r="N29" s="79"/>
      <c r="O29" s="87"/>
      <c r="P29" s="80">
        <f t="shared" si="0"/>
        <v>3</v>
      </c>
      <c r="Q29" s="81">
        <f t="shared" si="6"/>
        <v>11900</v>
      </c>
      <c r="R29" s="82">
        <f t="shared" si="5"/>
        <v>1190000</v>
      </c>
      <c r="S29" s="83">
        <f t="shared" si="1"/>
        <v>97.163093130399389</v>
      </c>
      <c r="T29" s="84">
        <f t="shared" si="2"/>
        <v>0.81649658092772592</v>
      </c>
      <c r="U29" s="85">
        <f t="shared" si="3"/>
        <v>99.183503419072281</v>
      </c>
      <c r="V29" s="86" t="str">
        <f t="shared" si="4"/>
        <v>ALTO</v>
      </c>
    </row>
    <row r="30" spans="1:22" ht="26.25" customHeight="1">
      <c r="A30" s="116"/>
      <c r="B30" s="108">
        <v>22</v>
      </c>
      <c r="C30" s="74" t="s">
        <v>134</v>
      </c>
      <c r="D30" s="89" t="s">
        <v>135</v>
      </c>
      <c r="E30" s="122">
        <v>60</v>
      </c>
      <c r="F30" s="75">
        <v>5950</v>
      </c>
      <c r="G30" s="76">
        <v>6069</v>
      </c>
      <c r="H30" s="77">
        <v>6307</v>
      </c>
      <c r="I30" s="77"/>
      <c r="J30" s="77"/>
      <c r="K30" s="78"/>
      <c r="L30" s="75"/>
      <c r="M30" s="79"/>
      <c r="N30" s="79"/>
      <c r="O30" s="87"/>
      <c r="P30" s="80">
        <f t="shared" si="0"/>
        <v>3</v>
      </c>
      <c r="Q30" s="81">
        <f t="shared" si="6"/>
        <v>6109</v>
      </c>
      <c r="R30" s="82">
        <f t="shared" si="5"/>
        <v>366540</v>
      </c>
      <c r="S30" s="83">
        <f t="shared" si="1"/>
        <v>148.41907634203301</v>
      </c>
      <c r="T30" s="84">
        <f t="shared" si="2"/>
        <v>2.4295150817160422</v>
      </c>
      <c r="U30" s="85">
        <f t="shared" si="3"/>
        <v>97.570484918283952</v>
      </c>
      <c r="V30" s="86" t="str">
        <f t="shared" si="4"/>
        <v>ALTO</v>
      </c>
    </row>
    <row r="31" spans="1:22" ht="26.25" customHeight="1">
      <c r="A31" s="116"/>
      <c r="B31" s="108">
        <v>23</v>
      </c>
      <c r="C31" s="74" t="s">
        <v>136</v>
      </c>
      <c r="D31" s="89" t="s">
        <v>137</v>
      </c>
      <c r="E31" s="122">
        <v>20</v>
      </c>
      <c r="F31" s="75">
        <v>29750</v>
      </c>
      <c r="G31" s="76">
        <v>30048</v>
      </c>
      <c r="H31" s="77">
        <v>30702</v>
      </c>
      <c r="I31" s="77"/>
      <c r="J31" s="77"/>
      <c r="K31" s="78"/>
      <c r="L31" s="75"/>
      <c r="M31" s="79"/>
      <c r="N31" s="79"/>
      <c r="O31" s="87"/>
      <c r="P31" s="80">
        <f t="shared" si="0"/>
        <v>3</v>
      </c>
      <c r="Q31" s="81">
        <f t="shared" si="6"/>
        <v>30167</v>
      </c>
      <c r="R31" s="82">
        <f t="shared" si="5"/>
        <v>603340</v>
      </c>
      <c r="S31" s="83">
        <f t="shared" si="1"/>
        <v>397.60728810668894</v>
      </c>
      <c r="T31" s="84">
        <f t="shared" si="2"/>
        <v>1.3180206454294061</v>
      </c>
      <c r="U31" s="85">
        <f t="shared" si="3"/>
        <v>98.681979354570601</v>
      </c>
      <c r="V31" s="86" t="str">
        <f t="shared" si="4"/>
        <v>ALTO</v>
      </c>
    </row>
    <row r="32" spans="1:22" ht="26.25" customHeight="1">
      <c r="A32" s="116"/>
      <c r="B32" s="108">
        <v>24</v>
      </c>
      <c r="C32" s="74" t="s">
        <v>138</v>
      </c>
      <c r="D32" s="89" t="s">
        <v>139</v>
      </c>
      <c r="E32" s="122">
        <v>40</v>
      </c>
      <c r="F32" s="75">
        <v>17850</v>
      </c>
      <c r="G32" s="76">
        <v>17850</v>
      </c>
      <c r="H32" s="77">
        <v>18207</v>
      </c>
      <c r="I32" s="77"/>
      <c r="J32" s="77"/>
      <c r="K32" s="78"/>
      <c r="L32" s="75"/>
      <c r="M32" s="79"/>
      <c r="N32" s="79"/>
      <c r="O32" s="87"/>
      <c r="P32" s="80">
        <f t="shared" si="0"/>
        <v>3</v>
      </c>
      <c r="Q32" s="81">
        <f t="shared" si="6"/>
        <v>17969</v>
      </c>
      <c r="R32" s="82">
        <f t="shared" si="5"/>
        <v>718760</v>
      </c>
      <c r="S32" s="83">
        <f t="shared" si="1"/>
        <v>168.29141392239831</v>
      </c>
      <c r="T32" s="84">
        <f t="shared" si="2"/>
        <v>0.93656527309476478</v>
      </c>
      <c r="U32" s="85">
        <f t="shared" si="3"/>
        <v>99.063434726905228</v>
      </c>
      <c r="V32" s="86" t="str">
        <f t="shared" si="4"/>
        <v>ALTO</v>
      </c>
    </row>
    <row r="33" spans="1:22" ht="26.25" customHeight="1">
      <c r="A33" s="116"/>
      <c r="B33" s="108">
        <v>25</v>
      </c>
      <c r="C33" s="74" t="s">
        <v>140</v>
      </c>
      <c r="D33" s="89" t="s">
        <v>141</v>
      </c>
      <c r="E33" s="122">
        <v>60</v>
      </c>
      <c r="F33" s="75">
        <v>29750</v>
      </c>
      <c r="G33" s="76">
        <v>30048</v>
      </c>
      <c r="H33" s="77">
        <v>30702</v>
      </c>
      <c r="I33" s="77"/>
      <c r="J33" s="77"/>
      <c r="K33" s="78"/>
      <c r="L33" s="75"/>
      <c r="M33" s="79"/>
      <c r="N33" s="79"/>
      <c r="O33" s="87"/>
      <c r="P33" s="80">
        <f t="shared" si="0"/>
        <v>3</v>
      </c>
      <c r="Q33" s="81">
        <f t="shared" si="6"/>
        <v>30167</v>
      </c>
      <c r="R33" s="82">
        <f t="shared" si="5"/>
        <v>1810020</v>
      </c>
      <c r="S33" s="83">
        <f t="shared" si="1"/>
        <v>397.60728810668894</v>
      </c>
      <c r="T33" s="84">
        <f t="shared" si="2"/>
        <v>1.3180206454294061</v>
      </c>
      <c r="U33" s="85">
        <f t="shared" si="3"/>
        <v>98.681979354570601</v>
      </c>
      <c r="V33" s="86" t="str">
        <f t="shared" si="4"/>
        <v>ALTO</v>
      </c>
    </row>
    <row r="34" spans="1:22" ht="26.25" customHeight="1">
      <c r="A34" s="116"/>
      <c r="B34" s="108">
        <v>26</v>
      </c>
      <c r="C34" s="74" t="s">
        <v>142</v>
      </c>
      <c r="D34" s="89" t="s">
        <v>143</v>
      </c>
      <c r="E34" s="122">
        <v>5</v>
      </c>
      <c r="F34" s="75">
        <v>357000</v>
      </c>
      <c r="G34" s="76">
        <v>360570</v>
      </c>
      <c r="H34" s="77">
        <v>368900</v>
      </c>
      <c r="I34" s="77"/>
      <c r="J34" s="77"/>
      <c r="K34" s="78"/>
      <c r="L34" s="75"/>
      <c r="M34" s="79"/>
      <c r="N34" s="79"/>
      <c r="O34" s="87"/>
      <c r="P34" s="80">
        <f t="shared" si="0"/>
        <v>3</v>
      </c>
      <c r="Q34" s="81">
        <f t="shared" si="6"/>
        <v>362157</v>
      </c>
      <c r="R34" s="82">
        <f t="shared" si="5"/>
        <v>1810785</v>
      </c>
      <c r="S34" s="83">
        <f t="shared" si="1"/>
        <v>4986.022685690692</v>
      </c>
      <c r="T34" s="84">
        <f t="shared" si="2"/>
        <v>1.3767572311706504</v>
      </c>
      <c r="U34" s="85">
        <f t="shared" si="3"/>
        <v>98.623242768829343</v>
      </c>
      <c r="V34" s="86" t="str">
        <f t="shared" si="4"/>
        <v>ALTO</v>
      </c>
    </row>
    <row r="35" spans="1:22" ht="26.25" customHeight="1">
      <c r="A35" s="116"/>
      <c r="B35" s="108">
        <v>27</v>
      </c>
      <c r="C35" s="74" t="s">
        <v>144</v>
      </c>
      <c r="D35" s="89" t="s">
        <v>145</v>
      </c>
      <c r="E35" s="122">
        <v>100</v>
      </c>
      <c r="F35" s="75">
        <v>14280</v>
      </c>
      <c r="G35" s="76">
        <v>14566</v>
      </c>
      <c r="H35" s="77">
        <v>14875</v>
      </c>
      <c r="I35" s="77"/>
      <c r="J35" s="77"/>
      <c r="K35" s="78"/>
      <c r="L35" s="75"/>
      <c r="M35" s="79"/>
      <c r="N35" s="79"/>
      <c r="O35" s="87"/>
      <c r="P35" s="80">
        <f t="shared" si="0"/>
        <v>3</v>
      </c>
      <c r="Q35" s="81">
        <f t="shared" si="6"/>
        <v>14574</v>
      </c>
      <c r="R35" s="82">
        <f t="shared" si="5"/>
        <v>1457400</v>
      </c>
      <c r="S35" s="83">
        <f t="shared" si="1"/>
        <v>242.96821922950244</v>
      </c>
      <c r="T35" s="84">
        <f t="shared" si="2"/>
        <v>1.6671347552456597</v>
      </c>
      <c r="U35" s="85">
        <f t="shared" si="3"/>
        <v>98.332865244754345</v>
      </c>
      <c r="V35" s="86" t="str">
        <f t="shared" si="4"/>
        <v>ALTO</v>
      </c>
    </row>
    <row r="36" spans="1:22" ht="192" customHeight="1">
      <c r="A36" s="116"/>
      <c r="B36" s="108">
        <v>28</v>
      </c>
      <c r="C36" s="74" t="s">
        <v>146</v>
      </c>
      <c r="D36" s="89" t="s">
        <v>147</v>
      </c>
      <c r="E36" s="122">
        <v>20</v>
      </c>
      <c r="F36" s="75">
        <v>238000</v>
      </c>
      <c r="G36" s="76">
        <v>247520</v>
      </c>
      <c r="H36" s="77">
        <v>252399</v>
      </c>
      <c r="I36" s="77"/>
      <c r="J36" s="77"/>
      <c r="K36" s="78"/>
      <c r="L36" s="75"/>
      <c r="M36" s="79"/>
      <c r="N36" s="79"/>
      <c r="O36" s="87"/>
      <c r="P36" s="80">
        <f t="shared" si="0"/>
        <v>3</v>
      </c>
      <c r="Q36" s="81">
        <f t="shared" si="6"/>
        <v>245973</v>
      </c>
      <c r="R36" s="82">
        <f t="shared" si="5"/>
        <v>4919460</v>
      </c>
      <c r="S36" s="83">
        <f t="shared" si="1"/>
        <v>5979.2812834542801</v>
      </c>
      <c r="T36" s="84">
        <f t="shared" si="2"/>
        <v>2.430868950435324</v>
      </c>
      <c r="U36" s="85">
        <f t="shared" si="3"/>
        <v>97.569131049564675</v>
      </c>
      <c r="V36" s="86" t="str">
        <f t="shared" si="4"/>
        <v>ALTO</v>
      </c>
    </row>
    <row r="37" spans="1:22" ht="67.5" customHeight="1">
      <c r="A37" s="116"/>
      <c r="B37" s="108">
        <v>29</v>
      </c>
      <c r="C37" s="74" t="s">
        <v>148</v>
      </c>
      <c r="D37" s="89" t="s">
        <v>149</v>
      </c>
      <c r="E37" s="122">
        <v>20</v>
      </c>
      <c r="F37" s="75">
        <v>119000</v>
      </c>
      <c r="G37" s="76">
        <v>117810</v>
      </c>
      <c r="H37" s="77">
        <v>119119</v>
      </c>
      <c r="I37" s="77"/>
      <c r="J37" s="77"/>
      <c r="K37" s="78"/>
      <c r="L37" s="75"/>
      <c r="M37" s="79"/>
      <c r="N37" s="79"/>
      <c r="O37" s="87"/>
      <c r="P37" s="80">
        <f t="shared" si="0"/>
        <v>3</v>
      </c>
      <c r="Q37" s="81">
        <f t="shared" si="6"/>
        <v>118643</v>
      </c>
      <c r="R37" s="82">
        <f t="shared" si="5"/>
        <v>2372860</v>
      </c>
      <c r="S37" s="83">
        <f t="shared" si="1"/>
        <v>591.02002222146984</v>
      </c>
      <c r="T37" s="84">
        <f t="shared" si="2"/>
        <v>0.49814993065032903</v>
      </c>
      <c r="U37" s="85">
        <f t="shared" si="3"/>
        <v>99.501850069349672</v>
      </c>
      <c r="V37" s="86" t="str">
        <f t="shared" si="4"/>
        <v>ALTO</v>
      </c>
    </row>
    <row r="38" spans="1:22" ht="192.75" customHeight="1">
      <c r="A38" s="116"/>
      <c r="B38" s="108">
        <v>30</v>
      </c>
      <c r="C38" s="74" t="s">
        <v>150</v>
      </c>
      <c r="D38" s="89" t="s">
        <v>151</v>
      </c>
      <c r="E38" s="122">
        <v>20</v>
      </c>
      <c r="F38" s="75">
        <v>119000</v>
      </c>
      <c r="G38" s="76">
        <v>119000</v>
      </c>
      <c r="H38" s="77">
        <v>121380</v>
      </c>
      <c r="I38" s="77"/>
      <c r="J38" s="77"/>
      <c r="K38" s="78"/>
      <c r="L38" s="75"/>
      <c r="M38" s="79"/>
      <c r="N38" s="79"/>
      <c r="O38" s="87"/>
      <c r="P38" s="80">
        <f t="shared" si="0"/>
        <v>3</v>
      </c>
      <c r="Q38" s="81">
        <f t="shared" si="6"/>
        <v>119793</v>
      </c>
      <c r="R38" s="82">
        <f t="shared" si="5"/>
        <v>2395860</v>
      </c>
      <c r="S38" s="83">
        <f t="shared" si="1"/>
        <v>1121.9427594826554</v>
      </c>
      <c r="T38" s="84">
        <f t="shared" si="2"/>
        <v>0.93656787916043127</v>
      </c>
      <c r="U38" s="85">
        <f t="shared" si="3"/>
        <v>99.063432120839565</v>
      </c>
      <c r="V38" s="86" t="str">
        <f t="shared" si="4"/>
        <v>ALTO</v>
      </c>
    </row>
    <row r="39" spans="1:22" ht="26.25" customHeight="1">
      <c r="A39" s="116"/>
      <c r="B39" s="108">
        <v>31</v>
      </c>
      <c r="C39" s="74" t="s">
        <v>152</v>
      </c>
      <c r="D39" s="89" t="s">
        <v>153</v>
      </c>
      <c r="E39" s="122">
        <v>37</v>
      </c>
      <c r="F39" s="75">
        <v>238000</v>
      </c>
      <c r="G39" s="76">
        <v>242760</v>
      </c>
      <c r="H39" s="77">
        <v>247639</v>
      </c>
      <c r="I39" s="77"/>
      <c r="J39" s="77"/>
      <c r="K39" s="78"/>
      <c r="L39" s="75"/>
      <c r="M39" s="79"/>
      <c r="N39" s="79"/>
      <c r="O39" s="87"/>
      <c r="P39" s="80">
        <f t="shared" si="0"/>
        <v>3</v>
      </c>
      <c r="Q39" s="81">
        <f t="shared" si="6"/>
        <v>242800</v>
      </c>
      <c r="R39" s="82">
        <f t="shared" si="5"/>
        <v>8983600</v>
      </c>
      <c r="S39" s="83">
        <f t="shared" si="1"/>
        <v>3935.2052325415284</v>
      </c>
      <c r="T39" s="84">
        <f t="shared" si="2"/>
        <v>1.6207599804536774</v>
      </c>
      <c r="U39" s="85">
        <f t="shared" si="3"/>
        <v>98.379240019546316</v>
      </c>
      <c r="V39" s="86" t="str">
        <f t="shared" si="4"/>
        <v>ALTO</v>
      </c>
    </row>
    <row r="40" spans="1:22" ht="168" customHeight="1">
      <c r="A40" s="116"/>
      <c r="B40" s="108">
        <v>32</v>
      </c>
      <c r="C40" s="74" t="s">
        <v>154</v>
      </c>
      <c r="D40" s="89" t="s">
        <v>155</v>
      </c>
      <c r="E40" s="122">
        <v>2</v>
      </c>
      <c r="F40" s="75">
        <v>595000</v>
      </c>
      <c r="G40" s="76">
        <v>618800</v>
      </c>
      <c r="H40" s="77">
        <v>630700</v>
      </c>
      <c r="I40" s="77"/>
      <c r="J40" s="77"/>
      <c r="K40" s="78"/>
      <c r="L40" s="75"/>
      <c r="M40" s="79"/>
      <c r="N40" s="79"/>
      <c r="O40" s="87"/>
      <c r="P40" s="80">
        <f t="shared" si="0"/>
        <v>3</v>
      </c>
      <c r="Q40" s="81">
        <f t="shared" si="6"/>
        <v>614833</v>
      </c>
      <c r="R40" s="82">
        <f t="shared" si="5"/>
        <v>1229666</v>
      </c>
      <c r="S40" s="83">
        <f t="shared" si="1"/>
        <v>14841.9076342033</v>
      </c>
      <c r="T40" s="84">
        <f t="shared" si="2"/>
        <v>2.4139738163376561</v>
      </c>
      <c r="U40" s="85">
        <f t="shared" si="3"/>
        <v>97.586026183662341</v>
      </c>
      <c r="V40" s="86" t="str">
        <f t="shared" si="4"/>
        <v>ALTO</v>
      </c>
    </row>
    <row r="41" spans="1:22" ht="309.75" customHeight="1">
      <c r="A41" s="116"/>
      <c r="B41" s="108">
        <v>33</v>
      </c>
      <c r="C41" s="74" t="s">
        <v>156</v>
      </c>
      <c r="D41" s="89" t="s">
        <v>157</v>
      </c>
      <c r="E41" s="122">
        <v>1</v>
      </c>
      <c r="F41" s="75">
        <v>47600000</v>
      </c>
      <c r="G41" s="76">
        <v>49504000</v>
      </c>
      <c r="H41" s="77">
        <v>50456000</v>
      </c>
      <c r="I41" s="77"/>
      <c r="J41" s="77"/>
      <c r="K41" s="78"/>
      <c r="L41" s="75"/>
      <c r="M41" s="79"/>
      <c r="N41" s="79"/>
      <c r="O41" s="87"/>
      <c r="P41" s="80">
        <f t="shared" si="0"/>
        <v>3</v>
      </c>
      <c r="Q41" s="81">
        <f t="shared" si="6"/>
        <v>49186667</v>
      </c>
      <c r="R41" s="82">
        <f t="shared" si="5"/>
        <v>49186667</v>
      </c>
      <c r="S41" s="83">
        <f t="shared" si="1"/>
        <v>1187352.6107362639</v>
      </c>
      <c r="T41" s="84">
        <f t="shared" si="2"/>
        <v>2.4139724912368306</v>
      </c>
      <c r="U41" s="85">
        <f t="shared" si="3"/>
        <v>97.586027508763166</v>
      </c>
      <c r="V41" s="86" t="str">
        <f t="shared" si="4"/>
        <v>ALTO</v>
      </c>
    </row>
    <row r="42" spans="1:22" ht="87.75" customHeight="1">
      <c r="A42" s="116"/>
      <c r="B42" s="108">
        <v>34</v>
      </c>
      <c r="C42" s="74" t="s">
        <v>158</v>
      </c>
      <c r="D42" s="89" t="s">
        <v>159</v>
      </c>
      <c r="E42" s="122">
        <v>1</v>
      </c>
      <c r="F42" s="75">
        <v>3570000</v>
      </c>
      <c r="G42" s="76">
        <v>3712800</v>
      </c>
      <c r="H42" s="77">
        <v>3786580</v>
      </c>
      <c r="I42" s="77"/>
      <c r="J42" s="77"/>
      <c r="K42" s="78"/>
      <c r="L42" s="75"/>
      <c r="M42" s="79"/>
      <c r="N42" s="79"/>
      <c r="O42" s="87"/>
      <c r="P42" s="80">
        <f t="shared" si="0"/>
        <v>3</v>
      </c>
      <c r="Q42" s="81">
        <f t="shared" si="6"/>
        <v>3689793</v>
      </c>
      <c r="R42" s="82">
        <f t="shared" si="5"/>
        <v>3689793</v>
      </c>
      <c r="S42" s="83">
        <f t="shared" si="1"/>
        <v>89902.555148461834</v>
      </c>
      <c r="T42" s="84">
        <f t="shared" si="2"/>
        <v>2.4365202912050035</v>
      </c>
      <c r="U42" s="85">
        <f t="shared" si="3"/>
        <v>97.563479708795001</v>
      </c>
      <c r="V42" s="86" t="str">
        <f t="shared" si="4"/>
        <v>ALTO</v>
      </c>
    </row>
    <row r="43" spans="1:22" ht="26.25" customHeight="1">
      <c r="A43" s="116"/>
      <c r="B43" s="108">
        <v>35</v>
      </c>
      <c r="C43" s="74" t="s">
        <v>160</v>
      </c>
      <c r="D43" s="89" t="s">
        <v>161</v>
      </c>
      <c r="E43" s="122">
        <v>10</v>
      </c>
      <c r="F43" s="75">
        <v>119000</v>
      </c>
      <c r="G43" s="76">
        <v>121380</v>
      </c>
      <c r="H43" s="77">
        <v>123760</v>
      </c>
      <c r="I43" s="77"/>
      <c r="J43" s="77"/>
      <c r="K43" s="78"/>
      <c r="L43" s="75"/>
      <c r="M43" s="79"/>
      <c r="N43" s="79"/>
      <c r="O43" s="87"/>
      <c r="P43" s="80">
        <f t="shared" si="0"/>
        <v>3</v>
      </c>
      <c r="Q43" s="81">
        <f t="shared" si="6"/>
        <v>121380</v>
      </c>
      <c r="R43" s="82">
        <f t="shared" si="5"/>
        <v>1213800</v>
      </c>
      <c r="S43" s="83">
        <f t="shared" si="1"/>
        <v>1943.261862607988</v>
      </c>
      <c r="T43" s="84">
        <f t="shared" si="2"/>
        <v>1.6009736880935803</v>
      </c>
      <c r="U43" s="85">
        <f t="shared" si="3"/>
        <v>98.399026311906425</v>
      </c>
      <c r="V43" s="86" t="str">
        <f t="shared" si="4"/>
        <v>ALTO</v>
      </c>
    </row>
    <row r="44" spans="1:22" ht="26.25" customHeight="1">
      <c r="A44" s="116"/>
      <c r="B44" s="108">
        <v>36</v>
      </c>
      <c r="C44" s="74" t="s">
        <v>162</v>
      </c>
      <c r="D44" s="89" t="s">
        <v>163</v>
      </c>
      <c r="E44" s="122">
        <v>1</v>
      </c>
      <c r="F44" s="75">
        <v>2380000</v>
      </c>
      <c r="G44" s="76">
        <v>2403800</v>
      </c>
      <c r="H44" s="77">
        <v>2451400</v>
      </c>
      <c r="I44" s="77"/>
      <c r="J44" s="77"/>
      <c r="K44" s="78"/>
      <c r="L44" s="75"/>
      <c r="M44" s="79"/>
      <c r="N44" s="79"/>
      <c r="O44" s="87"/>
      <c r="P44" s="80">
        <f t="shared" si="0"/>
        <v>3</v>
      </c>
      <c r="Q44" s="81">
        <f t="shared" si="6"/>
        <v>2411733</v>
      </c>
      <c r="R44" s="82">
        <f t="shared" si="5"/>
        <v>2411733</v>
      </c>
      <c r="S44" s="83">
        <f t="shared" si="1"/>
        <v>29683.815268406601</v>
      </c>
      <c r="T44" s="84">
        <f t="shared" si="2"/>
        <v>1.2308085210264403</v>
      </c>
      <c r="U44" s="85">
        <f t="shared" si="3"/>
        <v>98.769191478973553</v>
      </c>
      <c r="V44" s="86" t="str">
        <f t="shared" si="4"/>
        <v>ALTO</v>
      </c>
    </row>
    <row r="45" spans="1:22" ht="26.25" customHeight="1">
      <c r="A45" s="117"/>
      <c r="B45" s="108">
        <v>37</v>
      </c>
      <c r="C45" s="74" t="s">
        <v>164</v>
      </c>
      <c r="D45" s="89" t="s">
        <v>165</v>
      </c>
      <c r="E45" s="122">
        <v>1</v>
      </c>
      <c r="F45" s="75">
        <v>2380000</v>
      </c>
      <c r="G45" s="76">
        <v>2427600</v>
      </c>
      <c r="H45" s="77">
        <v>2475200</v>
      </c>
      <c r="I45" s="77"/>
      <c r="J45" s="77"/>
      <c r="K45" s="78"/>
      <c r="L45" s="75"/>
      <c r="M45" s="79"/>
      <c r="N45" s="79"/>
      <c r="O45" s="87"/>
      <c r="P45" s="80">
        <f t="shared" si="0"/>
        <v>3</v>
      </c>
      <c r="Q45" s="81">
        <f t="shared" si="6"/>
        <v>2427600</v>
      </c>
      <c r="R45" s="82">
        <f t="shared" si="5"/>
        <v>2427600</v>
      </c>
      <c r="S45" s="83">
        <f t="shared" si="1"/>
        <v>38865.237252159757</v>
      </c>
      <c r="T45" s="84">
        <f t="shared" si="2"/>
        <v>1.6009736880935803</v>
      </c>
      <c r="U45" s="85">
        <f t="shared" si="3"/>
        <v>98.399026311906425</v>
      </c>
      <c r="V45" s="86" t="str">
        <f t="shared" si="4"/>
        <v>ALTO</v>
      </c>
    </row>
    <row r="46" spans="1:22" ht="23.25" customHeight="1">
      <c r="A46" s="118"/>
      <c r="B46" s="108">
        <v>38</v>
      </c>
      <c r="C46" s="74" t="s">
        <v>166</v>
      </c>
      <c r="D46" s="89" t="s">
        <v>167</v>
      </c>
      <c r="E46" s="122">
        <v>1</v>
      </c>
      <c r="F46" s="75">
        <v>3570000</v>
      </c>
      <c r="G46" s="76">
        <v>3641400</v>
      </c>
      <c r="H46" s="77">
        <v>3714228</v>
      </c>
      <c r="I46" s="77"/>
      <c r="J46" s="77"/>
      <c r="K46" s="78"/>
      <c r="L46" s="75"/>
      <c r="M46" s="79"/>
      <c r="N46" s="79"/>
      <c r="O46" s="87"/>
      <c r="P46" s="80">
        <f t="shared" si="0"/>
        <v>3</v>
      </c>
      <c r="Q46" s="81">
        <f t="shared" si="6"/>
        <v>3641876</v>
      </c>
      <c r="R46" s="82">
        <f t="shared" si="5"/>
        <v>3641876</v>
      </c>
      <c r="S46" s="83">
        <f t="shared" si="1"/>
        <v>58881.796439986443</v>
      </c>
      <c r="T46" s="84">
        <f t="shared" si="2"/>
        <v>1.6167984972576341</v>
      </c>
      <c r="U46" s="85">
        <f t="shared" si="3"/>
        <v>98.383201502742367</v>
      </c>
      <c r="V46" s="86" t="str">
        <f t="shared" si="4"/>
        <v>ALTO</v>
      </c>
    </row>
    <row r="47" spans="1:22" ht="23.25" customHeight="1">
      <c r="A47" s="119"/>
      <c r="B47" s="108">
        <v>39</v>
      </c>
      <c r="C47" s="74" t="s">
        <v>168</v>
      </c>
      <c r="D47" s="89" t="s">
        <v>169</v>
      </c>
      <c r="E47" s="122">
        <v>1</v>
      </c>
      <c r="F47" s="75">
        <v>20230000</v>
      </c>
      <c r="G47" s="76">
        <v>21039200</v>
      </c>
      <c r="H47" s="77">
        <v>21459270</v>
      </c>
      <c r="I47" s="77"/>
      <c r="J47" s="77"/>
      <c r="K47" s="78"/>
      <c r="L47" s="75"/>
      <c r="M47" s="79"/>
      <c r="N47" s="79"/>
      <c r="O47" s="87"/>
      <c r="P47" s="80">
        <f t="shared" si="0"/>
        <v>3</v>
      </c>
      <c r="Q47" s="81">
        <f t="shared" si="6"/>
        <v>20909490</v>
      </c>
      <c r="R47" s="82">
        <f t="shared" si="5"/>
        <v>20909490</v>
      </c>
      <c r="S47" s="83">
        <f t="shared" si="1"/>
        <v>510159.90715330292</v>
      </c>
      <c r="T47" s="84">
        <f t="shared" si="2"/>
        <v>2.439848638839603</v>
      </c>
      <c r="U47" s="85">
        <f t="shared" si="3"/>
        <v>97.560151361160393</v>
      </c>
      <c r="V47" s="86" t="str">
        <f t="shared" si="4"/>
        <v>ALTO</v>
      </c>
    </row>
    <row r="48" spans="1:22" ht="23.25" customHeight="1">
      <c r="A48" s="119"/>
      <c r="B48" s="108">
        <v>40</v>
      </c>
      <c r="C48" s="74" t="s">
        <v>170</v>
      </c>
      <c r="D48" s="89" t="s">
        <v>171</v>
      </c>
      <c r="E48" s="122">
        <v>2</v>
      </c>
      <c r="F48" s="75">
        <v>595000</v>
      </c>
      <c r="G48" s="76">
        <v>589050</v>
      </c>
      <c r="H48" s="77">
        <v>600831</v>
      </c>
      <c r="I48" s="77"/>
      <c r="J48" s="77"/>
      <c r="K48" s="78"/>
      <c r="L48" s="75"/>
      <c r="M48" s="79"/>
      <c r="N48" s="79"/>
      <c r="O48" s="87"/>
      <c r="P48" s="80">
        <f t="shared" si="0"/>
        <v>3</v>
      </c>
      <c r="Q48" s="81">
        <f t="shared" si="6"/>
        <v>594960</v>
      </c>
      <c r="R48" s="82">
        <f t="shared" si="5"/>
        <v>1189920</v>
      </c>
      <c r="S48" s="83">
        <f t="shared" si="1"/>
        <v>4809.6548963748137</v>
      </c>
      <c r="T48" s="84">
        <f t="shared" si="2"/>
        <v>0.80839970693404817</v>
      </c>
      <c r="U48" s="85">
        <f t="shared" si="3"/>
        <v>99.191600293065946</v>
      </c>
      <c r="V48" s="86" t="str">
        <f t="shared" si="4"/>
        <v>ALTO</v>
      </c>
    </row>
    <row r="49" spans="1:23" ht="23.25" customHeight="1">
      <c r="A49" s="119"/>
      <c r="B49" s="108">
        <v>41</v>
      </c>
      <c r="C49" s="74" t="s">
        <v>172</v>
      </c>
      <c r="D49" s="89" t="s">
        <v>173</v>
      </c>
      <c r="E49" s="122">
        <v>1</v>
      </c>
      <c r="F49" s="75">
        <v>595000</v>
      </c>
      <c r="G49" s="76">
        <v>595000</v>
      </c>
      <c r="H49" s="77">
        <v>606900</v>
      </c>
      <c r="I49" s="77"/>
      <c r="J49" s="77"/>
      <c r="K49" s="78"/>
      <c r="L49" s="75"/>
      <c r="M49" s="79"/>
      <c r="N49" s="79"/>
      <c r="O49" s="87"/>
      <c r="P49" s="80">
        <f t="shared" si="0"/>
        <v>3</v>
      </c>
      <c r="Q49" s="81">
        <f t="shared" si="6"/>
        <v>598967</v>
      </c>
      <c r="R49" s="82">
        <f t="shared" si="5"/>
        <v>598967</v>
      </c>
      <c r="S49" s="83">
        <f t="shared" si="1"/>
        <v>5609.7137974132775</v>
      </c>
      <c r="T49" s="84">
        <f t="shared" si="2"/>
        <v>0.93656475188337207</v>
      </c>
      <c r="U49" s="85">
        <f t="shared" si="3"/>
        <v>99.063435248116633</v>
      </c>
      <c r="V49" s="86" t="str">
        <f t="shared" si="4"/>
        <v>ALTO</v>
      </c>
    </row>
    <row r="50" spans="1:23" ht="23.25" customHeight="1">
      <c r="A50" s="119"/>
      <c r="B50" s="108">
        <v>42</v>
      </c>
      <c r="C50" s="74" t="s">
        <v>174</v>
      </c>
      <c r="D50" s="89" t="s">
        <v>175</v>
      </c>
      <c r="E50" s="122">
        <v>1</v>
      </c>
      <c r="F50" s="75">
        <v>595000</v>
      </c>
      <c r="G50" s="76">
        <v>595000</v>
      </c>
      <c r="H50" s="77">
        <v>606900</v>
      </c>
      <c r="I50" s="77"/>
      <c r="J50" s="77"/>
      <c r="K50" s="78"/>
      <c r="L50" s="75"/>
      <c r="M50" s="79"/>
      <c r="N50" s="79"/>
      <c r="O50" s="87"/>
      <c r="P50" s="80">
        <f t="shared" si="0"/>
        <v>3</v>
      </c>
      <c r="Q50" s="81">
        <f t="shared" si="6"/>
        <v>598967</v>
      </c>
      <c r="R50" s="82">
        <f t="shared" si="5"/>
        <v>598967</v>
      </c>
      <c r="S50" s="83">
        <f t="shared" si="1"/>
        <v>5609.7137974132775</v>
      </c>
      <c r="T50" s="84">
        <f t="shared" si="2"/>
        <v>0.93656475188337207</v>
      </c>
      <c r="U50" s="85">
        <f t="shared" si="3"/>
        <v>99.063435248116633</v>
      </c>
      <c r="V50" s="86" t="str">
        <f t="shared" si="4"/>
        <v>ALTO</v>
      </c>
    </row>
    <row r="51" spans="1:23" ht="23.25" customHeight="1">
      <c r="A51" s="119"/>
      <c r="B51" s="108">
        <v>43</v>
      </c>
      <c r="C51" s="74" t="s">
        <v>176</v>
      </c>
      <c r="D51" s="89" t="s">
        <v>177</v>
      </c>
      <c r="E51" s="122">
        <v>1</v>
      </c>
      <c r="F51" s="75">
        <v>1071000</v>
      </c>
      <c r="G51" s="76">
        <v>1071000</v>
      </c>
      <c r="H51" s="77">
        <v>1092420</v>
      </c>
      <c r="I51" s="77"/>
      <c r="J51" s="77"/>
      <c r="K51" s="78"/>
      <c r="L51" s="75"/>
      <c r="M51" s="79"/>
      <c r="N51" s="79"/>
      <c r="O51" s="87"/>
      <c r="P51" s="80">
        <f t="shared" si="0"/>
        <v>3</v>
      </c>
      <c r="Q51" s="81">
        <f t="shared" si="6"/>
        <v>1078140</v>
      </c>
      <c r="R51" s="82">
        <f t="shared" si="5"/>
        <v>1078140</v>
      </c>
      <c r="S51" s="83">
        <f t="shared" si="1"/>
        <v>10097.484835343899</v>
      </c>
      <c r="T51" s="84">
        <f t="shared" si="2"/>
        <v>0.93656527309476501</v>
      </c>
      <c r="U51" s="85">
        <f t="shared" si="3"/>
        <v>99.063434726905228</v>
      </c>
      <c r="V51" s="86" t="str">
        <f t="shared" si="4"/>
        <v>ALTO</v>
      </c>
    </row>
    <row r="52" spans="1:23" ht="23.25" customHeight="1">
      <c r="A52" s="119"/>
      <c r="B52" s="108">
        <v>44</v>
      </c>
      <c r="C52" s="74" t="s">
        <v>178</v>
      </c>
      <c r="D52" s="89" t="s">
        <v>179</v>
      </c>
      <c r="E52" s="122">
        <v>1</v>
      </c>
      <c r="F52" s="75">
        <v>1071000</v>
      </c>
      <c r="G52" s="76">
        <v>1092420</v>
      </c>
      <c r="H52" s="77">
        <v>1114554</v>
      </c>
      <c r="I52" s="77"/>
      <c r="J52" s="77"/>
      <c r="K52" s="78"/>
      <c r="L52" s="75"/>
      <c r="M52" s="79"/>
      <c r="N52" s="79"/>
      <c r="O52" s="87"/>
      <c r="P52" s="80">
        <f t="shared" si="0"/>
        <v>3</v>
      </c>
      <c r="Q52" s="81">
        <f t="shared" si="6"/>
        <v>1092658</v>
      </c>
      <c r="R52" s="82">
        <f t="shared" si="5"/>
        <v>1092658</v>
      </c>
      <c r="S52" s="83">
        <f t="shared" si="1"/>
        <v>17781.642443823912</v>
      </c>
      <c r="T52" s="84">
        <f t="shared" si="2"/>
        <v>1.6273749374300022</v>
      </c>
      <c r="U52" s="85">
        <f t="shared" si="3"/>
        <v>98.372625062569995</v>
      </c>
      <c r="V52" s="86" t="str">
        <f t="shared" si="4"/>
        <v>ALTO</v>
      </c>
    </row>
    <row r="53" spans="1:23" ht="23.25" customHeight="1">
      <c r="A53" s="119"/>
      <c r="B53" s="108">
        <v>45</v>
      </c>
      <c r="C53" s="74" t="s">
        <v>180</v>
      </c>
      <c r="D53" s="89" t="s">
        <v>181</v>
      </c>
      <c r="E53" s="122">
        <v>20</v>
      </c>
      <c r="F53" s="75">
        <v>416500</v>
      </c>
      <c r="G53" s="76">
        <v>416500</v>
      </c>
      <c r="H53" s="120"/>
      <c r="I53" s="77"/>
      <c r="J53" s="77"/>
      <c r="K53" s="78"/>
      <c r="L53" s="75"/>
      <c r="M53" s="79"/>
      <c r="N53" s="79"/>
      <c r="O53" s="87"/>
      <c r="P53" s="80">
        <f t="shared" si="0"/>
        <v>2</v>
      </c>
      <c r="Q53" s="81">
        <f t="shared" si="6"/>
        <v>416500</v>
      </c>
      <c r="R53" s="82">
        <f t="shared" si="5"/>
        <v>8330000</v>
      </c>
      <c r="S53" s="83">
        <f t="shared" si="1"/>
        <v>0</v>
      </c>
      <c r="T53" s="84">
        <f t="shared" si="2"/>
        <v>0</v>
      </c>
      <c r="U53" s="85">
        <f t="shared" si="3"/>
        <v>100</v>
      </c>
      <c r="V53" s="86" t="str">
        <f t="shared" si="4"/>
        <v>ALTO</v>
      </c>
    </row>
    <row r="54" spans="1:23" ht="23.25" customHeight="1">
      <c r="A54" s="119"/>
      <c r="B54" s="108">
        <v>46</v>
      </c>
      <c r="C54" s="74" t="s">
        <v>182</v>
      </c>
      <c r="D54" s="89" t="s">
        <v>183</v>
      </c>
      <c r="E54" s="122">
        <v>9</v>
      </c>
      <c r="F54" s="75">
        <v>1190000</v>
      </c>
      <c r="G54" s="76">
        <v>1213800</v>
      </c>
      <c r="H54" s="77">
        <v>1237600</v>
      </c>
      <c r="I54" s="77"/>
      <c r="J54" s="77"/>
      <c r="K54" s="78"/>
      <c r="L54" s="75"/>
      <c r="M54" s="79"/>
      <c r="N54" s="79"/>
      <c r="O54" s="87"/>
      <c r="P54" s="80">
        <f t="shared" si="0"/>
        <v>3</v>
      </c>
      <c r="Q54" s="81">
        <f t="shared" si="6"/>
        <v>1213800</v>
      </c>
      <c r="R54" s="82">
        <f t="shared" si="5"/>
        <v>10924200</v>
      </c>
      <c r="S54" s="83">
        <f t="shared" si="1"/>
        <v>19432.618626079879</v>
      </c>
      <c r="T54" s="84">
        <f t="shared" si="2"/>
        <v>1.6009736880935803</v>
      </c>
      <c r="U54" s="85">
        <f t="shared" si="3"/>
        <v>98.399026311906425</v>
      </c>
      <c r="V54" s="86" t="str">
        <f t="shared" si="4"/>
        <v>ALTO</v>
      </c>
    </row>
    <row r="55" spans="1:23" ht="57" customHeight="1">
      <c r="B55" s="57"/>
      <c r="C55" s="58"/>
      <c r="D55" s="58"/>
      <c r="E55" s="58"/>
      <c r="F55" s="44"/>
      <c r="G55" s="45"/>
      <c r="H55" s="45"/>
      <c r="I55" s="45"/>
      <c r="J55" s="45"/>
      <c r="K55" s="68"/>
      <c r="L55" s="59"/>
      <c r="M55" s="72"/>
      <c r="N55" s="72"/>
      <c r="O55" s="70"/>
      <c r="P55" s="196" t="s">
        <v>72</v>
      </c>
      <c r="Q55" s="197"/>
      <c r="R55" s="88">
        <f>SUM(R9:R54)</f>
        <v>213628499</v>
      </c>
      <c r="S55" s="60"/>
      <c r="T55" s="61"/>
      <c r="U55" s="62"/>
      <c r="V55" s="63"/>
    </row>
    <row r="56" spans="1:23" s="40" customFormat="1" ht="57" customHeight="1" thickBot="1">
      <c r="B56" s="46"/>
      <c r="C56" s="47"/>
      <c r="D56" s="47"/>
      <c r="E56" s="47"/>
      <c r="F56" s="49"/>
      <c r="G56" s="50"/>
      <c r="H56" s="50"/>
      <c r="I56" s="50"/>
      <c r="J56" s="50"/>
      <c r="K56" s="69"/>
      <c r="L56" s="49"/>
      <c r="M56" s="73"/>
      <c r="N56" s="73"/>
      <c r="O56" s="71"/>
      <c r="P56" s="46"/>
      <c r="Q56" s="51"/>
      <c r="R56" s="52"/>
      <c r="S56" s="53"/>
      <c r="T56" s="54"/>
      <c r="U56" s="55"/>
      <c r="V56" s="56"/>
    </row>
    <row r="57" spans="1:23" ht="51.75" customHeight="1">
      <c r="C57" s="198" t="s">
        <v>83</v>
      </c>
      <c r="D57" s="198"/>
      <c r="E57" s="198"/>
      <c r="F57" s="198"/>
      <c r="G57" s="198"/>
      <c r="H57" s="198"/>
      <c r="I57" s="198"/>
      <c r="J57" s="198"/>
      <c r="K57" s="198"/>
      <c r="L57" s="198"/>
      <c r="M57" s="198"/>
      <c r="N57" s="198"/>
      <c r="O57" s="198"/>
      <c r="P57" s="198"/>
      <c r="Q57" s="198"/>
      <c r="R57" s="198"/>
      <c r="S57" s="198"/>
      <c r="T57" s="198"/>
      <c r="U57" s="198"/>
      <c r="V57" s="198"/>
    </row>
    <row r="58" spans="1:23" ht="19.5" customHeight="1">
      <c r="C58" s="199" t="s">
        <v>88</v>
      </c>
      <c r="D58" s="199"/>
      <c r="E58" s="199"/>
      <c r="F58" s="199"/>
      <c r="G58" s="199"/>
      <c r="H58" s="199"/>
      <c r="I58" s="199"/>
      <c r="J58" s="105"/>
      <c r="K58" s="105"/>
      <c r="L58" s="105"/>
      <c r="M58" s="105"/>
      <c r="N58" s="105"/>
      <c r="O58" s="105"/>
      <c r="P58" s="105"/>
      <c r="Q58" s="105"/>
      <c r="R58" s="105"/>
      <c r="S58" s="105"/>
      <c r="T58" s="105"/>
      <c r="U58" s="105"/>
      <c r="V58" s="105"/>
    </row>
    <row r="59" spans="1:23" s="40" customFormat="1">
      <c r="B59" s="43"/>
      <c r="C59" s="106" t="s">
        <v>89</v>
      </c>
      <c r="D59" s="41"/>
      <c r="E59" s="41"/>
      <c r="F59" s="42"/>
      <c r="G59" s="42"/>
      <c r="H59" s="42"/>
      <c r="I59" s="42"/>
      <c r="J59" s="42"/>
      <c r="K59" s="42"/>
      <c r="L59" s="43"/>
      <c r="M59" s="43"/>
      <c r="N59" s="43"/>
      <c r="O59" s="43"/>
      <c r="P59" s="43"/>
      <c r="Q59" s="43"/>
      <c r="R59" s="43"/>
      <c r="S59" s="43"/>
      <c r="T59" s="43"/>
      <c r="U59" s="43"/>
      <c r="V59" s="43"/>
    </row>
    <row r="60" spans="1:23" s="40" customFormat="1">
      <c r="B60" s="43"/>
      <c r="C60" s="41"/>
      <c r="D60" s="41"/>
      <c r="E60" s="41"/>
      <c r="F60" s="42"/>
      <c r="G60" s="42"/>
      <c r="H60" s="42"/>
      <c r="I60" s="42"/>
      <c r="J60" s="42"/>
      <c r="K60" s="42"/>
      <c r="L60" s="43"/>
      <c r="M60" s="43"/>
      <c r="N60" s="43"/>
      <c r="O60" s="43"/>
      <c r="P60" s="43"/>
      <c r="Q60" s="43"/>
      <c r="R60" s="43"/>
      <c r="S60" s="43"/>
      <c r="T60" s="43"/>
      <c r="U60" s="43"/>
      <c r="V60" s="43"/>
    </row>
    <row r="61" spans="1:23" s="40" customFormat="1" ht="45" customHeight="1">
      <c r="A61" s="169" t="s">
        <v>86</v>
      </c>
      <c r="B61" s="169"/>
      <c r="C61" s="169"/>
      <c r="D61" s="169"/>
      <c r="E61" s="169"/>
      <c r="F61" s="169"/>
      <c r="G61" s="169"/>
      <c r="H61" s="169"/>
      <c r="I61" s="169"/>
      <c r="J61" s="169"/>
      <c r="K61" s="169"/>
      <c r="L61" s="169"/>
      <c r="M61" s="169"/>
      <c r="N61" s="169"/>
      <c r="O61" s="169"/>
      <c r="P61" s="169"/>
      <c r="Q61" s="169"/>
      <c r="R61" s="169"/>
      <c r="S61" s="169"/>
      <c r="T61" s="169"/>
      <c r="U61" s="169"/>
      <c r="V61" s="169"/>
      <c r="W61" s="169"/>
    </row>
    <row r="62" spans="1:23" s="40" customFormat="1">
      <c r="B62" s="43"/>
      <c r="C62" s="41"/>
      <c r="D62" s="41"/>
      <c r="E62" s="41"/>
      <c r="F62" s="42"/>
      <c r="G62" s="42"/>
      <c r="H62" s="42"/>
      <c r="I62" s="42"/>
      <c r="J62" s="42"/>
      <c r="K62" s="42"/>
      <c r="L62" s="43"/>
      <c r="M62" s="43"/>
      <c r="N62" s="43"/>
      <c r="O62" s="43"/>
      <c r="P62" s="43"/>
      <c r="Q62" s="43"/>
      <c r="R62" s="43"/>
      <c r="S62" s="43"/>
      <c r="T62" s="43"/>
      <c r="U62" s="43"/>
      <c r="V62" s="43"/>
    </row>
    <row r="63" spans="1:23" s="40" customFormat="1">
      <c r="B63" s="43"/>
      <c r="C63" s="41"/>
      <c r="D63" s="41"/>
      <c r="E63" s="41"/>
      <c r="F63" s="42"/>
      <c r="G63" s="42"/>
      <c r="H63" s="42"/>
      <c r="I63" s="42"/>
      <c r="J63" s="42"/>
      <c r="K63" s="42"/>
      <c r="L63" s="43"/>
      <c r="M63" s="43"/>
      <c r="N63" s="43"/>
      <c r="O63" s="43"/>
      <c r="P63" s="43"/>
      <c r="Q63" s="43"/>
      <c r="R63" s="43"/>
      <c r="S63" s="43"/>
      <c r="T63" s="43"/>
      <c r="U63" s="43"/>
      <c r="V63" s="43"/>
    </row>
    <row r="64" spans="1:23">
      <c r="C64" s="48"/>
      <c r="D64" s="48"/>
      <c r="E64" s="48"/>
    </row>
    <row r="65" spans="3:5">
      <c r="C65" s="64" t="s">
        <v>70</v>
      </c>
      <c r="D65" s="65" t="s">
        <v>71</v>
      </c>
      <c r="E65" s="66"/>
    </row>
    <row r="66" spans="3:5">
      <c r="C66" s="64">
        <v>2002</v>
      </c>
      <c r="D66" s="67">
        <v>6.99</v>
      </c>
      <c r="E66" s="66">
        <v>1.0699000000000001</v>
      </c>
    </row>
    <row r="67" spans="3:5">
      <c r="C67" s="64">
        <v>2003</v>
      </c>
      <c r="D67" s="67">
        <v>6.49</v>
      </c>
      <c r="E67" s="66">
        <v>1.0649</v>
      </c>
    </row>
    <row r="68" spans="3:5">
      <c r="C68" s="64">
        <v>2004</v>
      </c>
      <c r="D68" s="67">
        <v>5.5</v>
      </c>
      <c r="E68" s="66">
        <v>1.0549999999999999</v>
      </c>
    </row>
    <row r="69" spans="3:5">
      <c r="C69" s="64">
        <v>2005</v>
      </c>
      <c r="D69" s="67">
        <v>4.8499999999999996</v>
      </c>
      <c r="E69" s="66">
        <v>1.0485</v>
      </c>
    </row>
    <row r="70" spans="3:5">
      <c r="C70" s="64">
        <v>2006</v>
      </c>
      <c r="D70" s="67">
        <v>4.4800000000000004</v>
      </c>
      <c r="E70" s="66">
        <v>1.0448</v>
      </c>
    </row>
    <row r="71" spans="3:5">
      <c r="C71" s="64">
        <v>2007</v>
      </c>
      <c r="D71" s="67">
        <v>5.69</v>
      </c>
      <c r="E71" s="66">
        <v>1.0569</v>
      </c>
    </row>
    <row r="72" spans="3:5">
      <c r="C72" s="64">
        <v>2008</v>
      </c>
      <c r="D72" s="67">
        <v>7.67</v>
      </c>
      <c r="E72" s="66">
        <v>1.0767</v>
      </c>
    </row>
    <row r="73" spans="3:5">
      <c r="C73" s="64">
        <v>2009</v>
      </c>
      <c r="D73" s="67">
        <v>2</v>
      </c>
      <c r="E73" s="66">
        <v>1.02</v>
      </c>
    </row>
    <row r="74" spans="3:5">
      <c r="C74" s="104">
        <v>2010</v>
      </c>
      <c r="D74" s="67">
        <v>3.17</v>
      </c>
      <c r="E74" s="66">
        <v>1.0317000000000001</v>
      </c>
    </row>
    <row r="75" spans="3:5">
      <c r="C75" s="104">
        <v>2011</v>
      </c>
      <c r="D75" s="67">
        <v>3.73</v>
      </c>
      <c r="E75" s="66">
        <v>1.0373000000000001</v>
      </c>
    </row>
    <row r="76" spans="3:5">
      <c r="C76" s="104">
        <v>2012</v>
      </c>
      <c r="D76" s="67">
        <v>2.44</v>
      </c>
      <c r="E76" s="66">
        <v>1.0244</v>
      </c>
    </row>
    <row r="77" spans="3:5">
      <c r="C77" s="66">
        <v>2013</v>
      </c>
      <c r="D77" s="39">
        <v>1.94</v>
      </c>
      <c r="E77" s="66">
        <v>1.0194000000000001</v>
      </c>
    </row>
    <row r="78" spans="3:5">
      <c r="C78" s="66">
        <v>2014</v>
      </c>
      <c r="D78" s="39">
        <v>3.66</v>
      </c>
      <c r="E78" s="66">
        <v>1.0366</v>
      </c>
    </row>
    <row r="79" spans="3:5">
      <c r="C79" s="66">
        <v>2015</v>
      </c>
      <c r="D79" s="39">
        <v>6.77</v>
      </c>
      <c r="E79" s="66">
        <v>1.0677000000000001</v>
      </c>
    </row>
    <row r="80" spans="3:5">
      <c r="C80" s="66">
        <v>2016</v>
      </c>
      <c r="D80" s="39">
        <v>5.75</v>
      </c>
      <c r="E80" s="66">
        <v>1.0575000000000001</v>
      </c>
    </row>
    <row r="81" spans="3:5">
      <c r="C81" s="66">
        <v>2017</v>
      </c>
      <c r="D81" s="39">
        <v>4.09</v>
      </c>
      <c r="E81" s="66">
        <v>1.0408999999999999</v>
      </c>
    </row>
    <row r="82" spans="3:5">
      <c r="C82" s="66">
        <v>2018</v>
      </c>
      <c r="D82" s="39">
        <v>3.18</v>
      </c>
      <c r="E82" s="66">
        <v>1.0318000000000001</v>
      </c>
    </row>
    <row r="97" spans="18:18">
      <c r="R97" s="43">
        <v>213634000</v>
      </c>
    </row>
  </sheetData>
  <mergeCells count="15">
    <mergeCell ref="A61:W61"/>
    <mergeCell ref="B5:E7"/>
    <mergeCell ref="F5:K6"/>
    <mergeCell ref="L5:N5"/>
    <mergeCell ref="P5:V7"/>
    <mergeCell ref="F8:K8"/>
    <mergeCell ref="L8:N8"/>
    <mergeCell ref="P55:Q55"/>
    <mergeCell ref="C57:V57"/>
    <mergeCell ref="C58:I58"/>
    <mergeCell ref="B1:D3"/>
    <mergeCell ref="E1:W1"/>
    <mergeCell ref="E2:O2"/>
    <mergeCell ref="P2:W2"/>
    <mergeCell ref="E3:W3"/>
  </mergeCells>
  <conditionalFormatting sqref="V9:V56">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18296-EE8B-4826-BA45-78D9ADE00130}">
  <sheetPr>
    <tabColor theme="9" tint="-0.249977111117893"/>
  </sheetPr>
  <dimension ref="A1:O50"/>
  <sheetViews>
    <sheetView zoomScale="55" zoomScaleNormal="55" zoomScaleSheetLayoutView="40" zoomScalePageLayoutView="25" workbookViewId="0">
      <selection activeCell="V3" sqref="V3"/>
    </sheetView>
  </sheetViews>
  <sheetFormatPr baseColWidth="10" defaultColWidth="11.453125" defaultRowHeight="21"/>
  <cols>
    <col min="1" max="2" width="7.26953125" style="43" customWidth="1"/>
    <col min="3" max="3" width="57.7265625" style="43" customWidth="1"/>
    <col min="4" max="4" width="96.7265625" style="43" customWidth="1"/>
    <col min="5" max="5" width="13.54296875" style="43" bestFit="1" customWidth="1"/>
    <col min="6" max="6" width="24.1796875" style="43" hidden="1" customWidth="1"/>
    <col min="7" max="7" width="18.81640625" style="43" hidden="1" customWidth="1"/>
    <col min="8" max="8" width="25.7265625" style="43" hidden="1" customWidth="1"/>
    <col min="9" max="9" width="18" style="43" hidden="1" customWidth="1"/>
    <col min="10" max="11" width="17" style="43" hidden="1" customWidth="1"/>
    <col min="12" max="12" width="42.54296875" style="43" hidden="1" customWidth="1"/>
    <col min="13" max="13" width="19.54296875" style="43" customWidth="1"/>
    <col min="14" max="14" width="26.26953125" style="43" customWidth="1"/>
    <col min="15" max="15" width="2.453125" style="40" customWidth="1"/>
    <col min="16" max="16384" width="11.453125" style="43"/>
  </cols>
  <sheetData>
    <row r="1" spans="1:14" ht="65.25" customHeight="1">
      <c r="B1" s="124"/>
      <c r="C1" s="125"/>
      <c r="D1" s="200" t="s">
        <v>91</v>
      </c>
      <c r="E1" s="200"/>
      <c r="F1" s="200"/>
      <c r="G1" s="200"/>
      <c r="H1" s="200"/>
      <c r="I1" s="200"/>
      <c r="J1" s="200"/>
      <c r="K1" s="200"/>
      <c r="L1" s="200"/>
      <c r="M1" s="200"/>
      <c r="N1" s="201"/>
    </row>
    <row r="2" spans="1:14" ht="81" customHeight="1" thickBot="1">
      <c r="B2" s="126"/>
      <c r="C2" s="127"/>
      <c r="D2" s="202"/>
      <c r="E2" s="202"/>
      <c r="F2" s="202"/>
      <c r="G2" s="202"/>
      <c r="H2" s="202"/>
      <c r="I2" s="202"/>
      <c r="J2" s="202"/>
      <c r="K2" s="202"/>
      <c r="L2" s="202"/>
      <c r="M2" s="202"/>
      <c r="N2" s="203"/>
    </row>
    <row r="3" spans="1:14" ht="72" customHeight="1" thickBot="1">
      <c r="B3" s="96" t="s">
        <v>87</v>
      </c>
      <c r="C3" s="97" t="s">
        <v>188</v>
      </c>
      <c r="D3" s="97" t="s">
        <v>187</v>
      </c>
      <c r="E3" s="97" t="s">
        <v>189</v>
      </c>
      <c r="F3" s="193"/>
      <c r="G3" s="193"/>
      <c r="H3" s="193"/>
      <c r="I3" s="194" t="s">
        <v>90</v>
      </c>
      <c r="J3" s="195"/>
      <c r="K3" s="195"/>
      <c r="L3" s="107" t="s">
        <v>82</v>
      </c>
      <c r="M3" s="98" t="s">
        <v>65</v>
      </c>
      <c r="N3" s="99" t="s">
        <v>66</v>
      </c>
    </row>
    <row r="4" spans="1:14" ht="87.5">
      <c r="A4" s="128"/>
      <c r="B4" s="140">
        <v>1</v>
      </c>
      <c r="C4" s="74" t="s">
        <v>92</v>
      </c>
      <c r="D4" s="89" t="s">
        <v>93</v>
      </c>
      <c r="E4" s="122">
        <v>100</v>
      </c>
      <c r="F4" s="77"/>
      <c r="G4" s="77"/>
      <c r="H4" s="78"/>
      <c r="I4" s="75"/>
      <c r="J4" s="79"/>
      <c r="K4" s="79"/>
      <c r="L4" s="87"/>
      <c r="M4" s="81">
        <v>34215</v>
      </c>
      <c r="N4" s="141">
        <v>3421500</v>
      </c>
    </row>
    <row r="5" spans="1:14" ht="87.5">
      <c r="A5" s="129"/>
      <c r="B5" s="140">
        <v>2</v>
      </c>
      <c r="C5" s="74" t="s">
        <v>94</v>
      </c>
      <c r="D5" s="90" t="s">
        <v>95</v>
      </c>
      <c r="E5" s="123">
        <v>100</v>
      </c>
      <c r="F5" s="77"/>
      <c r="G5" s="77"/>
      <c r="H5" s="78"/>
      <c r="I5" s="75"/>
      <c r="J5" s="79"/>
      <c r="K5" s="79"/>
      <c r="L5" s="87"/>
      <c r="M5" s="81">
        <v>34215</v>
      </c>
      <c r="N5" s="141">
        <v>3421500</v>
      </c>
    </row>
    <row r="6" spans="1:14">
      <c r="A6" s="129"/>
      <c r="B6" s="142">
        <v>3</v>
      </c>
      <c r="C6" s="74" t="s">
        <v>96</v>
      </c>
      <c r="D6" s="89" t="s">
        <v>97</v>
      </c>
      <c r="E6" s="122">
        <v>200</v>
      </c>
      <c r="F6" s="77"/>
      <c r="G6" s="77"/>
      <c r="H6" s="78"/>
      <c r="I6" s="75"/>
      <c r="J6" s="79"/>
      <c r="K6" s="79"/>
      <c r="L6" s="87"/>
      <c r="M6" s="81">
        <v>10997</v>
      </c>
      <c r="N6" s="141">
        <v>2199400</v>
      </c>
    </row>
    <row r="7" spans="1:14" ht="140">
      <c r="A7" s="129"/>
      <c r="B7" s="140">
        <v>4</v>
      </c>
      <c r="C7" s="74" t="s">
        <v>98</v>
      </c>
      <c r="D7" s="91" t="s">
        <v>99</v>
      </c>
      <c r="E7" s="122">
        <v>10</v>
      </c>
      <c r="F7" s="77"/>
      <c r="G7" s="77"/>
      <c r="H7" s="78"/>
      <c r="I7" s="75"/>
      <c r="J7" s="79"/>
      <c r="K7" s="79"/>
      <c r="L7" s="87"/>
      <c r="M7" s="81">
        <v>111429</v>
      </c>
      <c r="N7" s="141">
        <v>1114290</v>
      </c>
    </row>
    <row r="8" spans="1:14" ht="105">
      <c r="A8" s="129"/>
      <c r="B8" s="140">
        <v>5</v>
      </c>
      <c r="C8" s="74" t="s">
        <v>100</v>
      </c>
      <c r="D8" s="89" t="s">
        <v>101</v>
      </c>
      <c r="E8" s="122">
        <v>10</v>
      </c>
      <c r="F8" s="77"/>
      <c r="G8" s="77"/>
      <c r="H8" s="78"/>
      <c r="I8" s="75"/>
      <c r="J8" s="79"/>
      <c r="K8" s="79"/>
      <c r="L8" s="87"/>
      <c r="M8" s="81">
        <v>9776</v>
      </c>
      <c r="N8" s="141">
        <v>97760</v>
      </c>
    </row>
    <row r="9" spans="1:14" ht="87.5">
      <c r="A9" s="129"/>
      <c r="B9" s="142">
        <v>6</v>
      </c>
      <c r="C9" s="74" t="s">
        <v>102</v>
      </c>
      <c r="D9" s="91" t="s">
        <v>103</v>
      </c>
      <c r="E9" s="122">
        <v>50</v>
      </c>
      <c r="F9" s="77"/>
      <c r="G9" s="77"/>
      <c r="H9" s="78"/>
      <c r="I9" s="75"/>
      <c r="J9" s="79"/>
      <c r="K9" s="79"/>
      <c r="L9" s="87"/>
      <c r="M9" s="81">
        <v>103186</v>
      </c>
      <c r="N9" s="141">
        <v>5159300</v>
      </c>
    </row>
    <row r="10" spans="1:14" ht="70">
      <c r="A10" s="129"/>
      <c r="B10" s="140">
        <v>7</v>
      </c>
      <c r="C10" s="74" t="s">
        <v>104</v>
      </c>
      <c r="D10" s="91" t="s">
        <v>105</v>
      </c>
      <c r="E10" s="122">
        <v>80</v>
      </c>
      <c r="F10" s="77"/>
      <c r="G10" s="77"/>
      <c r="H10" s="78"/>
      <c r="I10" s="75"/>
      <c r="J10" s="79"/>
      <c r="K10" s="79"/>
      <c r="L10" s="87"/>
      <c r="M10" s="81">
        <v>89845</v>
      </c>
      <c r="N10" s="141">
        <v>7187600</v>
      </c>
    </row>
    <row r="11" spans="1:14" ht="52.5">
      <c r="A11" s="129"/>
      <c r="B11" s="140">
        <v>8</v>
      </c>
      <c r="C11" s="74" t="s">
        <v>106</v>
      </c>
      <c r="D11" s="90" t="s">
        <v>107</v>
      </c>
      <c r="E11" s="123">
        <v>20</v>
      </c>
      <c r="F11" s="77"/>
      <c r="G11" s="77"/>
      <c r="H11" s="78"/>
      <c r="I11" s="75"/>
      <c r="J11" s="79"/>
      <c r="K11" s="77"/>
      <c r="L11" s="87"/>
      <c r="M11" s="81">
        <v>18330</v>
      </c>
      <c r="N11" s="141">
        <v>366600</v>
      </c>
    </row>
    <row r="12" spans="1:14" ht="52.5">
      <c r="A12" s="129"/>
      <c r="B12" s="142">
        <v>9</v>
      </c>
      <c r="C12" s="74" t="s">
        <v>108</v>
      </c>
      <c r="D12" s="89" t="s">
        <v>109</v>
      </c>
      <c r="E12" s="122">
        <v>20</v>
      </c>
      <c r="F12" s="77"/>
      <c r="G12" s="77"/>
      <c r="H12" s="78"/>
      <c r="I12" s="75"/>
      <c r="J12" s="79"/>
      <c r="K12" s="79"/>
      <c r="L12" s="87"/>
      <c r="M12" s="81">
        <v>91648</v>
      </c>
      <c r="N12" s="141">
        <v>1832960</v>
      </c>
    </row>
    <row r="13" spans="1:14" ht="52.5">
      <c r="A13" s="129"/>
      <c r="B13" s="140">
        <v>10</v>
      </c>
      <c r="C13" s="74" t="s">
        <v>110</v>
      </c>
      <c r="D13" s="89" t="s">
        <v>111</v>
      </c>
      <c r="E13" s="122">
        <v>20</v>
      </c>
      <c r="F13" s="77"/>
      <c r="G13" s="77"/>
      <c r="H13" s="78"/>
      <c r="I13" s="75"/>
      <c r="J13" s="79"/>
      <c r="K13" s="79"/>
      <c r="L13" s="87"/>
      <c r="M13" s="81">
        <v>17849</v>
      </c>
      <c r="N13" s="141">
        <v>356980</v>
      </c>
    </row>
    <row r="14" spans="1:14" ht="52.5">
      <c r="A14" s="129"/>
      <c r="B14" s="140">
        <v>11</v>
      </c>
      <c r="C14" s="74" t="s">
        <v>112</v>
      </c>
      <c r="D14" s="89" t="s">
        <v>113</v>
      </c>
      <c r="E14" s="122">
        <v>20</v>
      </c>
      <c r="F14" s="77"/>
      <c r="G14" s="77"/>
      <c r="H14" s="78"/>
      <c r="I14" s="75"/>
      <c r="J14" s="79"/>
      <c r="K14" s="79"/>
      <c r="L14" s="87"/>
      <c r="M14" s="81">
        <v>120587</v>
      </c>
      <c r="N14" s="141">
        <v>2411740</v>
      </c>
    </row>
    <row r="15" spans="1:14" ht="157.5">
      <c r="A15" s="129"/>
      <c r="B15" s="140">
        <v>12</v>
      </c>
      <c r="C15" s="74" t="s">
        <v>114</v>
      </c>
      <c r="D15" s="89" t="s">
        <v>115</v>
      </c>
      <c r="E15" s="122">
        <v>30</v>
      </c>
      <c r="F15" s="77"/>
      <c r="G15" s="77"/>
      <c r="H15" s="78"/>
      <c r="I15" s="75"/>
      <c r="J15" s="79"/>
      <c r="K15" s="79"/>
      <c r="L15" s="87"/>
      <c r="M15" s="81">
        <v>78401</v>
      </c>
      <c r="N15" s="141">
        <v>2352030</v>
      </c>
    </row>
    <row r="16" spans="1:14" ht="35">
      <c r="A16" s="129"/>
      <c r="B16" s="140">
        <v>13</v>
      </c>
      <c r="C16" s="74" t="s">
        <v>116</v>
      </c>
      <c r="D16" s="89" t="s">
        <v>117</v>
      </c>
      <c r="E16" s="122">
        <v>5</v>
      </c>
      <c r="F16" s="77"/>
      <c r="G16" s="77"/>
      <c r="H16" s="78"/>
      <c r="I16" s="75"/>
      <c r="J16" s="79"/>
      <c r="K16" s="79"/>
      <c r="L16" s="87"/>
      <c r="M16" s="81">
        <v>54324</v>
      </c>
      <c r="N16" s="141">
        <v>271620</v>
      </c>
    </row>
    <row r="17" spans="1:14" ht="122.5">
      <c r="A17" s="129"/>
      <c r="B17" s="140">
        <v>14</v>
      </c>
      <c r="C17" s="74" t="s">
        <v>118</v>
      </c>
      <c r="D17" s="89" t="s">
        <v>119</v>
      </c>
      <c r="E17" s="122">
        <v>12</v>
      </c>
      <c r="F17" s="77"/>
      <c r="G17" s="77"/>
      <c r="H17" s="78"/>
      <c r="I17" s="75"/>
      <c r="J17" s="79"/>
      <c r="K17" s="79"/>
      <c r="L17" s="87"/>
      <c r="M17" s="81">
        <v>30563</v>
      </c>
      <c r="N17" s="141">
        <v>366756</v>
      </c>
    </row>
    <row r="18" spans="1:14" ht="52.5">
      <c r="A18" s="129"/>
      <c r="B18" s="140">
        <v>15</v>
      </c>
      <c r="C18" s="74" t="s">
        <v>120</v>
      </c>
      <c r="D18" s="89" t="s">
        <v>121</v>
      </c>
      <c r="E18" s="122">
        <v>120</v>
      </c>
      <c r="F18" s="77"/>
      <c r="G18" s="77"/>
      <c r="H18" s="78"/>
      <c r="I18" s="75"/>
      <c r="J18" s="79"/>
      <c r="K18" s="79"/>
      <c r="L18" s="87"/>
      <c r="M18" s="81">
        <v>34514</v>
      </c>
      <c r="N18" s="141">
        <v>4141680</v>
      </c>
    </row>
    <row r="19" spans="1:14" ht="157.5">
      <c r="A19" s="129"/>
      <c r="B19" s="140">
        <v>16</v>
      </c>
      <c r="C19" s="74" t="s">
        <v>122</v>
      </c>
      <c r="D19" s="121" t="s">
        <v>123</v>
      </c>
      <c r="E19" s="122">
        <v>559</v>
      </c>
      <c r="F19" s="77"/>
      <c r="G19" s="77"/>
      <c r="H19" s="78"/>
      <c r="I19" s="75"/>
      <c r="J19" s="79"/>
      <c r="K19" s="79"/>
      <c r="L19" s="87"/>
      <c r="M19" s="81">
        <v>8639</v>
      </c>
      <c r="N19" s="141">
        <v>4829201</v>
      </c>
    </row>
    <row r="20" spans="1:14" ht="70">
      <c r="A20" s="129"/>
      <c r="B20" s="140">
        <v>17</v>
      </c>
      <c r="C20" s="74" t="s">
        <v>124</v>
      </c>
      <c r="D20" s="121" t="s">
        <v>125</v>
      </c>
      <c r="E20" s="122">
        <v>20</v>
      </c>
      <c r="F20" s="77"/>
      <c r="G20" s="77"/>
      <c r="H20" s="78"/>
      <c r="I20" s="75"/>
      <c r="J20" s="79"/>
      <c r="K20" s="79"/>
      <c r="L20" s="87"/>
      <c r="M20" s="81">
        <v>475603</v>
      </c>
      <c r="N20" s="141">
        <v>9512060</v>
      </c>
    </row>
    <row r="21" spans="1:14" ht="70">
      <c r="A21" s="129"/>
      <c r="B21" s="140">
        <v>18</v>
      </c>
      <c r="C21" s="74" t="s">
        <v>126</v>
      </c>
      <c r="D21" s="121" t="s">
        <v>127</v>
      </c>
      <c r="E21" s="122">
        <v>78</v>
      </c>
      <c r="F21" s="77"/>
      <c r="G21" s="77"/>
      <c r="H21" s="78"/>
      <c r="I21" s="75"/>
      <c r="J21" s="79"/>
      <c r="K21" s="79"/>
      <c r="L21" s="87"/>
      <c r="M21" s="81">
        <v>172570</v>
      </c>
      <c r="N21" s="141">
        <v>13460460</v>
      </c>
    </row>
    <row r="22" spans="1:14" ht="175">
      <c r="A22" s="129"/>
      <c r="B22" s="140">
        <v>19</v>
      </c>
      <c r="C22" s="74" t="s">
        <v>128</v>
      </c>
      <c r="D22" s="121" t="s">
        <v>129</v>
      </c>
      <c r="E22" s="122">
        <v>80</v>
      </c>
      <c r="F22" s="77"/>
      <c r="G22" s="77"/>
      <c r="H22" s="78"/>
      <c r="I22" s="75"/>
      <c r="J22" s="79"/>
      <c r="K22" s="79"/>
      <c r="L22" s="87"/>
      <c r="M22" s="81">
        <v>121380</v>
      </c>
      <c r="N22" s="141">
        <v>9710400</v>
      </c>
    </row>
    <row r="23" spans="1:14" ht="105">
      <c r="A23" s="129"/>
      <c r="B23" s="140">
        <v>20</v>
      </c>
      <c r="C23" s="74" t="s">
        <v>130</v>
      </c>
      <c r="D23" s="121" t="s">
        <v>131</v>
      </c>
      <c r="E23" s="122">
        <v>80</v>
      </c>
      <c r="F23" s="77"/>
      <c r="G23" s="77"/>
      <c r="H23" s="78"/>
      <c r="I23" s="75"/>
      <c r="J23" s="79"/>
      <c r="K23" s="79"/>
      <c r="L23" s="87"/>
      <c r="M23" s="81">
        <v>78282</v>
      </c>
      <c r="N23" s="141">
        <v>6262560</v>
      </c>
    </row>
    <row r="24" spans="1:14" ht="87.5">
      <c r="A24" s="129"/>
      <c r="B24" s="140">
        <v>21</v>
      </c>
      <c r="C24" s="74" t="s">
        <v>132</v>
      </c>
      <c r="D24" s="121" t="s">
        <v>133</v>
      </c>
      <c r="E24" s="122">
        <v>100</v>
      </c>
      <c r="F24" s="77"/>
      <c r="G24" s="77"/>
      <c r="H24" s="78"/>
      <c r="I24" s="75"/>
      <c r="J24" s="79"/>
      <c r="K24" s="79"/>
      <c r="L24" s="87"/>
      <c r="M24" s="81">
        <v>11900</v>
      </c>
      <c r="N24" s="141">
        <v>1190000</v>
      </c>
    </row>
    <row r="25" spans="1:14" ht="70">
      <c r="A25" s="129"/>
      <c r="B25" s="140">
        <v>22</v>
      </c>
      <c r="C25" s="74" t="s">
        <v>134</v>
      </c>
      <c r="D25" s="89" t="s">
        <v>135</v>
      </c>
      <c r="E25" s="122">
        <v>60</v>
      </c>
      <c r="F25" s="77"/>
      <c r="G25" s="77"/>
      <c r="H25" s="78"/>
      <c r="I25" s="75"/>
      <c r="J25" s="79"/>
      <c r="K25" s="79"/>
      <c r="L25" s="87"/>
      <c r="M25" s="81">
        <v>6109</v>
      </c>
      <c r="N25" s="141">
        <v>366540</v>
      </c>
    </row>
    <row r="26" spans="1:14" ht="35">
      <c r="A26" s="129"/>
      <c r="B26" s="140">
        <v>23</v>
      </c>
      <c r="C26" s="74" t="s">
        <v>136</v>
      </c>
      <c r="D26" s="89" t="s">
        <v>137</v>
      </c>
      <c r="E26" s="122">
        <v>20</v>
      </c>
      <c r="F26" s="77"/>
      <c r="G26" s="77"/>
      <c r="H26" s="78"/>
      <c r="I26" s="75"/>
      <c r="J26" s="79"/>
      <c r="K26" s="79"/>
      <c r="L26" s="87"/>
      <c r="M26" s="81">
        <v>30167</v>
      </c>
      <c r="N26" s="141">
        <v>603340</v>
      </c>
    </row>
    <row r="27" spans="1:14" ht="35">
      <c r="A27" s="129"/>
      <c r="B27" s="140">
        <v>24</v>
      </c>
      <c r="C27" s="74" t="s">
        <v>138</v>
      </c>
      <c r="D27" s="89" t="s">
        <v>139</v>
      </c>
      <c r="E27" s="122">
        <v>40</v>
      </c>
      <c r="F27" s="77"/>
      <c r="G27" s="77"/>
      <c r="H27" s="78"/>
      <c r="I27" s="75"/>
      <c r="J27" s="79"/>
      <c r="K27" s="79"/>
      <c r="L27" s="87"/>
      <c r="M27" s="81">
        <v>17969</v>
      </c>
      <c r="N27" s="141">
        <v>718760</v>
      </c>
    </row>
    <row r="28" spans="1:14" ht="52.5">
      <c r="A28" s="129"/>
      <c r="B28" s="140">
        <v>25</v>
      </c>
      <c r="C28" s="74" t="s">
        <v>140</v>
      </c>
      <c r="D28" s="89" t="s">
        <v>141</v>
      </c>
      <c r="E28" s="122">
        <v>60</v>
      </c>
      <c r="F28" s="77"/>
      <c r="G28" s="77"/>
      <c r="H28" s="78"/>
      <c r="I28" s="75"/>
      <c r="J28" s="79"/>
      <c r="K28" s="79"/>
      <c r="L28" s="87"/>
      <c r="M28" s="81">
        <v>30167</v>
      </c>
      <c r="N28" s="141">
        <v>1810020</v>
      </c>
    </row>
    <row r="29" spans="1:14" ht="52.5">
      <c r="A29" s="129"/>
      <c r="B29" s="140">
        <v>26</v>
      </c>
      <c r="C29" s="74" t="s">
        <v>142</v>
      </c>
      <c r="D29" s="89" t="s">
        <v>143</v>
      </c>
      <c r="E29" s="122">
        <v>5</v>
      </c>
      <c r="F29" s="77"/>
      <c r="G29" s="77"/>
      <c r="H29" s="78"/>
      <c r="I29" s="75"/>
      <c r="J29" s="79"/>
      <c r="K29" s="79"/>
      <c r="L29" s="87"/>
      <c r="M29" s="81">
        <v>362157</v>
      </c>
      <c r="N29" s="141">
        <v>1810785</v>
      </c>
    </row>
    <row r="30" spans="1:14" ht="35">
      <c r="A30" s="129"/>
      <c r="B30" s="140">
        <v>27</v>
      </c>
      <c r="C30" s="74" t="s">
        <v>144</v>
      </c>
      <c r="D30" s="89" t="s">
        <v>145</v>
      </c>
      <c r="E30" s="122">
        <v>100</v>
      </c>
      <c r="F30" s="77"/>
      <c r="G30" s="77"/>
      <c r="H30" s="78"/>
      <c r="I30" s="75"/>
      <c r="J30" s="79"/>
      <c r="K30" s="79"/>
      <c r="L30" s="87"/>
      <c r="M30" s="81">
        <v>14574</v>
      </c>
      <c r="N30" s="141">
        <v>1457400</v>
      </c>
    </row>
    <row r="31" spans="1:14" ht="245">
      <c r="A31" s="129"/>
      <c r="B31" s="140">
        <v>28</v>
      </c>
      <c r="C31" s="74" t="s">
        <v>146</v>
      </c>
      <c r="D31" s="89" t="s">
        <v>147</v>
      </c>
      <c r="E31" s="122">
        <v>20</v>
      </c>
      <c r="F31" s="77"/>
      <c r="G31" s="77"/>
      <c r="H31" s="78"/>
      <c r="I31" s="75"/>
      <c r="J31" s="79"/>
      <c r="K31" s="79"/>
      <c r="L31" s="87"/>
      <c r="M31" s="81">
        <v>245973</v>
      </c>
      <c r="N31" s="141">
        <v>4919460</v>
      </c>
    </row>
    <row r="32" spans="1:14" ht="52.5">
      <c r="A32" s="129"/>
      <c r="B32" s="140">
        <v>29</v>
      </c>
      <c r="C32" s="74" t="s">
        <v>148</v>
      </c>
      <c r="D32" s="89" t="s">
        <v>149</v>
      </c>
      <c r="E32" s="122">
        <v>20</v>
      </c>
      <c r="F32" s="77"/>
      <c r="G32" s="77"/>
      <c r="H32" s="78"/>
      <c r="I32" s="75"/>
      <c r="J32" s="79"/>
      <c r="K32" s="79"/>
      <c r="L32" s="87"/>
      <c r="M32" s="81">
        <v>118643</v>
      </c>
      <c r="N32" s="141">
        <v>2372860</v>
      </c>
    </row>
    <row r="33" spans="1:14" ht="140">
      <c r="A33" s="129"/>
      <c r="B33" s="140">
        <v>30</v>
      </c>
      <c r="C33" s="74" t="s">
        <v>150</v>
      </c>
      <c r="D33" s="89" t="s">
        <v>151</v>
      </c>
      <c r="E33" s="122">
        <v>20</v>
      </c>
      <c r="F33" s="77"/>
      <c r="G33" s="77"/>
      <c r="H33" s="78"/>
      <c r="I33" s="75"/>
      <c r="J33" s="79"/>
      <c r="K33" s="79"/>
      <c r="L33" s="87"/>
      <c r="M33" s="81">
        <v>119793</v>
      </c>
      <c r="N33" s="141">
        <v>2395860</v>
      </c>
    </row>
    <row r="34" spans="1:14">
      <c r="A34" s="129"/>
      <c r="B34" s="140">
        <v>31</v>
      </c>
      <c r="C34" s="74" t="s">
        <v>152</v>
      </c>
      <c r="D34" s="89" t="s">
        <v>153</v>
      </c>
      <c r="E34" s="122">
        <v>37</v>
      </c>
      <c r="F34" s="77"/>
      <c r="G34" s="77"/>
      <c r="H34" s="78"/>
      <c r="I34" s="75"/>
      <c r="J34" s="79"/>
      <c r="K34" s="79"/>
      <c r="L34" s="87"/>
      <c r="M34" s="81">
        <v>242800</v>
      </c>
      <c r="N34" s="141">
        <v>8983600</v>
      </c>
    </row>
    <row r="35" spans="1:14" ht="402.5">
      <c r="A35" s="129"/>
      <c r="B35" s="140">
        <v>32</v>
      </c>
      <c r="C35" s="74" t="s">
        <v>154</v>
      </c>
      <c r="D35" s="89" t="s">
        <v>155</v>
      </c>
      <c r="E35" s="122">
        <v>2</v>
      </c>
      <c r="F35" s="77"/>
      <c r="G35" s="77"/>
      <c r="H35" s="78"/>
      <c r="I35" s="75"/>
      <c r="J35" s="79"/>
      <c r="K35" s="79"/>
      <c r="L35" s="87"/>
      <c r="M35" s="81">
        <v>614833</v>
      </c>
      <c r="N35" s="141">
        <v>1229666</v>
      </c>
    </row>
    <row r="36" spans="1:14" ht="409.5">
      <c r="A36" s="129"/>
      <c r="B36" s="140">
        <v>33</v>
      </c>
      <c r="C36" s="74" t="s">
        <v>156</v>
      </c>
      <c r="D36" s="89" t="s">
        <v>157</v>
      </c>
      <c r="E36" s="122">
        <v>1</v>
      </c>
      <c r="F36" s="77"/>
      <c r="G36" s="77"/>
      <c r="H36" s="78"/>
      <c r="I36" s="75"/>
      <c r="J36" s="79"/>
      <c r="K36" s="79"/>
      <c r="L36" s="87"/>
      <c r="M36" s="81">
        <v>49186667</v>
      </c>
      <c r="N36" s="141">
        <v>49186667</v>
      </c>
    </row>
    <row r="37" spans="1:14" ht="192.5">
      <c r="A37" s="129"/>
      <c r="B37" s="140">
        <v>34</v>
      </c>
      <c r="C37" s="74" t="s">
        <v>158</v>
      </c>
      <c r="D37" s="89" t="s">
        <v>159</v>
      </c>
      <c r="E37" s="122">
        <v>1</v>
      </c>
      <c r="F37" s="77"/>
      <c r="G37" s="77"/>
      <c r="H37" s="78"/>
      <c r="I37" s="75"/>
      <c r="J37" s="79"/>
      <c r="K37" s="79"/>
      <c r="L37" s="87"/>
      <c r="M37" s="81">
        <v>3689793</v>
      </c>
      <c r="N37" s="141">
        <v>3689793</v>
      </c>
    </row>
    <row r="38" spans="1:14" ht="122.5">
      <c r="A38" s="129"/>
      <c r="B38" s="140">
        <v>35</v>
      </c>
      <c r="C38" s="74" t="s">
        <v>160</v>
      </c>
      <c r="D38" s="89" t="s">
        <v>161</v>
      </c>
      <c r="E38" s="122">
        <v>10</v>
      </c>
      <c r="F38" s="77"/>
      <c r="G38" s="77"/>
      <c r="H38" s="78"/>
      <c r="I38" s="75"/>
      <c r="J38" s="79"/>
      <c r="K38" s="79"/>
      <c r="L38" s="87"/>
      <c r="M38" s="81">
        <v>121380</v>
      </c>
      <c r="N38" s="141">
        <v>1213800</v>
      </c>
    </row>
    <row r="39" spans="1:14" ht="87.5">
      <c r="A39" s="129"/>
      <c r="B39" s="140">
        <v>36</v>
      </c>
      <c r="C39" s="74" t="s">
        <v>162</v>
      </c>
      <c r="D39" s="89" t="s">
        <v>163</v>
      </c>
      <c r="E39" s="122">
        <v>1</v>
      </c>
      <c r="F39" s="77"/>
      <c r="G39" s="77"/>
      <c r="H39" s="78"/>
      <c r="I39" s="75"/>
      <c r="J39" s="79"/>
      <c r="K39" s="79"/>
      <c r="L39" s="87"/>
      <c r="M39" s="81">
        <v>2411733</v>
      </c>
      <c r="N39" s="141">
        <v>2411733</v>
      </c>
    </row>
    <row r="40" spans="1:14" ht="175">
      <c r="A40" s="130"/>
      <c r="B40" s="140">
        <v>37</v>
      </c>
      <c r="C40" s="74" t="s">
        <v>164</v>
      </c>
      <c r="D40" s="89" t="s">
        <v>165</v>
      </c>
      <c r="E40" s="122">
        <v>1</v>
      </c>
      <c r="F40" s="77"/>
      <c r="G40" s="77"/>
      <c r="H40" s="78"/>
      <c r="I40" s="75"/>
      <c r="J40" s="79"/>
      <c r="K40" s="79"/>
      <c r="L40" s="87"/>
      <c r="M40" s="81">
        <v>2427600</v>
      </c>
      <c r="N40" s="141">
        <v>2427600</v>
      </c>
    </row>
    <row r="41" spans="1:14" ht="140">
      <c r="A41" s="131"/>
      <c r="B41" s="140">
        <v>38</v>
      </c>
      <c r="C41" s="74" t="s">
        <v>166</v>
      </c>
      <c r="D41" s="89" t="s">
        <v>167</v>
      </c>
      <c r="E41" s="122">
        <v>1</v>
      </c>
      <c r="F41" s="77"/>
      <c r="G41" s="77"/>
      <c r="H41" s="78"/>
      <c r="I41" s="75"/>
      <c r="J41" s="79"/>
      <c r="K41" s="79"/>
      <c r="L41" s="87"/>
      <c r="M41" s="81">
        <v>3641876</v>
      </c>
      <c r="N41" s="141">
        <v>3641876</v>
      </c>
    </row>
    <row r="42" spans="1:14" ht="87.5">
      <c r="A42" s="132"/>
      <c r="B42" s="140">
        <v>39</v>
      </c>
      <c r="C42" s="74" t="s">
        <v>168</v>
      </c>
      <c r="D42" s="89" t="s">
        <v>169</v>
      </c>
      <c r="E42" s="122">
        <v>1</v>
      </c>
      <c r="F42" s="77"/>
      <c r="G42" s="77"/>
      <c r="H42" s="78"/>
      <c r="I42" s="75"/>
      <c r="J42" s="79"/>
      <c r="K42" s="79"/>
      <c r="L42" s="87"/>
      <c r="M42" s="81">
        <v>20909490</v>
      </c>
      <c r="N42" s="141">
        <v>20909490</v>
      </c>
    </row>
    <row r="43" spans="1:14" ht="52.5">
      <c r="A43" s="132"/>
      <c r="B43" s="140">
        <v>40</v>
      </c>
      <c r="C43" s="74" t="s">
        <v>170</v>
      </c>
      <c r="D43" s="89" t="s">
        <v>171</v>
      </c>
      <c r="E43" s="122">
        <v>2</v>
      </c>
      <c r="F43" s="77"/>
      <c r="G43" s="77"/>
      <c r="H43" s="78"/>
      <c r="I43" s="75"/>
      <c r="J43" s="79"/>
      <c r="K43" s="79"/>
      <c r="L43" s="87"/>
      <c r="M43" s="81">
        <v>594960</v>
      </c>
      <c r="N43" s="141">
        <v>1189920</v>
      </c>
    </row>
    <row r="44" spans="1:14" ht="140">
      <c r="A44" s="132"/>
      <c r="B44" s="140">
        <v>41</v>
      </c>
      <c r="C44" s="74" t="s">
        <v>172</v>
      </c>
      <c r="D44" s="89" t="s">
        <v>173</v>
      </c>
      <c r="E44" s="122">
        <v>1</v>
      </c>
      <c r="F44" s="77"/>
      <c r="G44" s="77"/>
      <c r="H44" s="78"/>
      <c r="I44" s="75"/>
      <c r="J44" s="79"/>
      <c r="K44" s="79"/>
      <c r="L44" s="87"/>
      <c r="M44" s="81">
        <v>598967</v>
      </c>
      <c r="N44" s="141">
        <v>598967</v>
      </c>
    </row>
    <row r="45" spans="1:14" ht="52.5">
      <c r="A45" s="132"/>
      <c r="B45" s="140">
        <v>42</v>
      </c>
      <c r="C45" s="74" t="s">
        <v>174</v>
      </c>
      <c r="D45" s="89" t="s">
        <v>175</v>
      </c>
      <c r="E45" s="122">
        <v>1</v>
      </c>
      <c r="F45" s="77"/>
      <c r="G45" s="77"/>
      <c r="H45" s="78"/>
      <c r="I45" s="75"/>
      <c r="J45" s="79"/>
      <c r="K45" s="79"/>
      <c r="L45" s="87"/>
      <c r="M45" s="81">
        <v>598967</v>
      </c>
      <c r="N45" s="141">
        <v>598967</v>
      </c>
    </row>
    <row r="46" spans="1:14" ht="35">
      <c r="A46" s="132"/>
      <c r="B46" s="140">
        <v>43</v>
      </c>
      <c r="C46" s="74" t="s">
        <v>176</v>
      </c>
      <c r="D46" s="89" t="s">
        <v>177</v>
      </c>
      <c r="E46" s="122">
        <v>1</v>
      </c>
      <c r="F46" s="77"/>
      <c r="G46" s="77"/>
      <c r="H46" s="78"/>
      <c r="I46" s="75"/>
      <c r="J46" s="79"/>
      <c r="K46" s="79"/>
      <c r="L46" s="87"/>
      <c r="M46" s="81">
        <v>1078140</v>
      </c>
      <c r="N46" s="141">
        <v>1078140</v>
      </c>
    </row>
    <row r="47" spans="1:14" ht="52.5">
      <c r="A47" s="132"/>
      <c r="B47" s="140">
        <v>44</v>
      </c>
      <c r="C47" s="74" t="s">
        <v>178</v>
      </c>
      <c r="D47" s="89" t="s">
        <v>179</v>
      </c>
      <c r="E47" s="122">
        <v>1</v>
      </c>
      <c r="F47" s="77"/>
      <c r="G47" s="77"/>
      <c r="H47" s="78"/>
      <c r="I47" s="75"/>
      <c r="J47" s="79"/>
      <c r="K47" s="79"/>
      <c r="L47" s="87"/>
      <c r="M47" s="81">
        <v>1092658</v>
      </c>
      <c r="N47" s="141">
        <v>1092658</v>
      </c>
    </row>
    <row r="48" spans="1:14" ht="52.5">
      <c r="A48" s="132"/>
      <c r="B48" s="140">
        <v>45</v>
      </c>
      <c r="C48" s="74" t="s">
        <v>180</v>
      </c>
      <c r="D48" s="89" t="s">
        <v>181</v>
      </c>
      <c r="E48" s="122">
        <v>20</v>
      </c>
      <c r="F48" s="77"/>
      <c r="G48" s="77"/>
      <c r="H48" s="78"/>
      <c r="I48" s="75"/>
      <c r="J48" s="79"/>
      <c r="K48" s="79"/>
      <c r="L48" s="87"/>
      <c r="M48" s="81">
        <v>416500</v>
      </c>
      <c r="N48" s="141">
        <v>8330000</v>
      </c>
    </row>
    <row r="49" spans="1:14" ht="333" thickBot="1">
      <c r="A49" s="132"/>
      <c r="B49" s="143">
        <v>46</v>
      </c>
      <c r="C49" s="144" t="s">
        <v>182</v>
      </c>
      <c r="D49" s="145" t="s">
        <v>183</v>
      </c>
      <c r="E49" s="146">
        <v>9</v>
      </c>
      <c r="F49" s="147"/>
      <c r="G49" s="147"/>
      <c r="H49" s="148"/>
      <c r="I49" s="149"/>
      <c r="J49" s="150"/>
      <c r="K49" s="150"/>
      <c r="L49" s="151"/>
      <c r="M49" s="152">
        <v>1213800</v>
      </c>
      <c r="N49" s="153">
        <v>10924200</v>
      </c>
    </row>
    <row r="50" spans="1:14" ht="57" customHeight="1">
      <c r="F50" s="133"/>
      <c r="G50" s="133"/>
      <c r="H50" s="134"/>
      <c r="I50" s="135"/>
      <c r="J50" s="136"/>
      <c r="K50" s="136"/>
      <c r="L50" s="137"/>
      <c r="M50" s="138"/>
      <c r="N50" s="139">
        <f>SUM(N4:N49)</f>
        <v>213628499</v>
      </c>
    </row>
  </sheetData>
  <mergeCells count="3">
    <mergeCell ref="D1:N2"/>
    <mergeCell ref="F3:H3"/>
    <mergeCell ref="I3:K3"/>
  </mergeCells>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RowHeight="14.5"/>
  <cols>
    <col min="4" max="4" width="52.453125" bestFit="1" customWidth="1"/>
    <col min="6" max="6" width="18.453125" customWidth="1"/>
    <col min="11" max="11" width="18" customWidth="1"/>
    <col min="21" max="21" width="16.1796875" customWidth="1"/>
    <col min="38" max="38" width="15.453125" customWidth="1"/>
  </cols>
  <sheetData>
    <row r="3" spans="1:40" ht="15" thickBot="1"/>
    <row r="4" spans="1:40" s="9" customFormat="1" ht="63">
      <c r="A4" s="1" t="s">
        <v>4</v>
      </c>
      <c r="B4" s="1" t="s">
        <v>5</v>
      </c>
      <c r="C4" s="1" t="s">
        <v>6</v>
      </c>
      <c r="D4" s="1" t="s">
        <v>7</v>
      </c>
      <c r="E4" s="2" t="s">
        <v>8</v>
      </c>
      <c r="F4" s="3" t="s">
        <v>9</v>
      </c>
      <c r="G4" s="4" t="s">
        <v>10</v>
      </c>
      <c r="H4" s="4" t="s">
        <v>11</v>
      </c>
      <c r="I4" s="4" t="s">
        <v>12</v>
      </c>
      <c r="J4" s="4" t="s">
        <v>13</v>
      </c>
      <c r="K4" s="4" t="s">
        <v>14</v>
      </c>
      <c r="L4" s="4" t="s">
        <v>15</v>
      </c>
      <c r="M4" s="5" t="s">
        <v>16</v>
      </c>
      <c r="N4" s="4" t="s">
        <v>17</v>
      </c>
      <c r="O4" s="204" t="s">
        <v>18</v>
      </c>
      <c r="P4" s="205"/>
      <c r="Q4" s="205"/>
      <c r="R4" s="205"/>
      <c r="S4" s="205"/>
      <c r="T4" s="205"/>
      <c r="U4" s="205"/>
      <c r="V4" s="205"/>
      <c r="W4" s="205"/>
      <c r="X4" s="205"/>
      <c r="Y4" s="205"/>
      <c r="Z4" s="206"/>
      <c r="AA4" s="6"/>
      <c r="AB4" s="6"/>
      <c r="AC4" s="6"/>
      <c r="AD4" s="6"/>
      <c r="AE4" s="4" t="s">
        <v>19</v>
      </c>
      <c r="AF4" s="4" t="s">
        <v>3</v>
      </c>
      <c r="AG4" s="4" t="s">
        <v>20</v>
      </c>
      <c r="AH4" s="4" t="s">
        <v>21</v>
      </c>
      <c r="AI4" s="4" t="s">
        <v>22</v>
      </c>
      <c r="AJ4" s="4" t="s">
        <v>23</v>
      </c>
      <c r="AK4" s="4" t="s">
        <v>24</v>
      </c>
      <c r="AL4" s="7" t="s">
        <v>25</v>
      </c>
      <c r="AM4" s="8" t="s">
        <v>26</v>
      </c>
    </row>
    <row r="5" spans="1:40" s="9" customFormat="1" ht="10">
      <c r="A5" s="11">
        <v>2011</v>
      </c>
      <c r="B5" s="10">
        <v>340</v>
      </c>
      <c r="C5" s="10" t="s">
        <v>28</v>
      </c>
      <c r="D5" s="10" t="s">
        <v>29</v>
      </c>
      <c r="E5" s="12" t="s">
        <v>42</v>
      </c>
      <c r="F5" s="13">
        <v>40827</v>
      </c>
      <c r="G5" s="10" t="s">
        <v>44</v>
      </c>
      <c r="H5" s="10" t="s">
        <v>27</v>
      </c>
      <c r="I5" s="10" t="s">
        <v>30</v>
      </c>
      <c r="J5" s="10"/>
      <c r="K5" s="14">
        <v>7287250</v>
      </c>
      <c r="L5" s="10"/>
      <c r="M5" s="10" t="s">
        <v>31</v>
      </c>
      <c r="N5" s="10"/>
      <c r="O5" s="10" t="s">
        <v>32</v>
      </c>
      <c r="P5" s="10" t="s">
        <v>33</v>
      </c>
      <c r="Q5" s="10" t="s">
        <v>34</v>
      </c>
      <c r="R5" s="10" t="s">
        <v>35</v>
      </c>
      <c r="S5" s="10" t="s">
        <v>36</v>
      </c>
      <c r="T5" s="10" t="s">
        <v>37</v>
      </c>
      <c r="U5" s="10" t="s">
        <v>38</v>
      </c>
      <c r="V5" s="10" t="s">
        <v>39</v>
      </c>
      <c r="W5" s="10"/>
      <c r="X5" s="10"/>
      <c r="Y5" s="10"/>
      <c r="Z5" s="10"/>
      <c r="AA5" s="10"/>
      <c r="AB5" s="10"/>
      <c r="AC5" s="10"/>
      <c r="AD5" s="10"/>
      <c r="AE5" s="10" t="s">
        <v>37</v>
      </c>
      <c r="AF5" s="10" t="s">
        <v>40</v>
      </c>
      <c r="AG5" s="10"/>
      <c r="AH5" s="10"/>
      <c r="AI5" s="10"/>
      <c r="AJ5" s="10" t="s">
        <v>41</v>
      </c>
      <c r="AK5" s="10"/>
      <c r="AL5" s="15"/>
      <c r="AM5" s="16"/>
    </row>
    <row r="6" spans="1:40" s="9" customFormat="1" ht="17.5">
      <c r="A6" s="30"/>
      <c r="B6" s="22"/>
      <c r="C6" s="22"/>
      <c r="D6" s="22" t="s">
        <v>40</v>
      </c>
      <c r="E6" s="31"/>
      <c r="F6" s="21"/>
      <c r="G6" s="22"/>
      <c r="H6" s="22"/>
      <c r="I6" s="22" t="s">
        <v>43</v>
      </c>
      <c r="J6" s="22"/>
      <c r="K6" s="32">
        <f>2174138*1.16</f>
        <v>2522000.0799999996</v>
      </c>
      <c r="L6" s="22"/>
      <c r="M6" s="22"/>
      <c r="N6" s="22"/>
      <c r="O6" s="22">
        <v>900131147</v>
      </c>
      <c r="P6" s="33" t="s">
        <v>60</v>
      </c>
      <c r="Q6" s="34" t="s">
        <v>58</v>
      </c>
      <c r="R6" s="34" t="s">
        <v>61</v>
      </c>
      <c r="S6" s="34" t="s">
        <v>62</v>
      </c>
      <c r="T6" s="22" t="s">
        <v>40</v>
      </c>
      <c r="U6" s="34">
        <v>830131794</v>
      </c>
      <c r="V6" s="22" t="s">
        <v>63</v>
      </c>
      <c r="W6" s="22"/>
      <c r="X6" s="22"/>
      <c r="Y6" s="22"/>
      <c r="Z6" s="22"/>
      <c r="AA6" s="22"/>
      <c r="AB6" s="22"/>
      <c r="AC6" s="22"/>
      <c r="AD6" s="22"/>
      <c r="AE6" s="22"/>
      <c r="AF6" s="22"/>
      <c r="AG6" s="22"/>
      <c r="AH6" s="22"/>
      <c r="AI6" s="22"/>
      <c r="AJ6" s="22"/>
      <c r="AK6" s="22"/>
      <c r="AL6" s="24">
        <v>90</v>
      </c>
      <c r="AM6" s="9" t="s">
        <v>45</v>
      </c>
      <c r="AN6" s="9">
        <f>45225*1.16</f>
        <v>52461</v>
      </c>
    </row>
    <row r="7" spans="1:40" s="9" customFormat="1" ht="10">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46</v>
      </c>
      <c r="AN7" s="9">
        <f>139000*1.16</f>
        <v>161240</v>
      </c>
    </row>
    <row r="8" spans="1:40" s="9" customFormat="1" ht="10.5"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47</v>
      </c>
      <c r="AN8" s="9">
        <f>22414*1.16</f>
        <v>26000.239999999998</v>
      </c>
    </row>
    <row r="9" spans="1:40" s="9" customFormat="1" ht="10.5" thickBot="1">
      <c r="A9" s="18">
        <v>2012</v>
      </c>
      <c r="B9" s="19">
        <v>234</v>
      </c>
      <c r="C9" s="19" t="s">
        <v>28</v>
      </c>
      <c r="D9" s="22" t="s">
        <v>53</v>
      </c>
      <c r="E9" s="20" t="s">
        <v>42</v>
      </c>
      <c r="F9" s="21" t="s">
        <v>55</v>
      </c>
      <c r="G9" s="10" t="s">
        <v>54</v>
      </c>
      <c r="H9" s="22"/>
      <c r="I9" s="22" t="s">
        <v>48</v>
      </c>
      <c r="J9" s="22"/>
      <c r="K9" s="23">
        <v>8957520</v>
      </c>
      <c r="L9" s="22"/>
      <c r="M9" s="22" t="s">
        <v>56</v>
      </c>
      <c r="N9" s="22"/>
      <c r="O9" s="22" t="s">
        <v>49</v>
      </c>
      <c r="P9" s="35" t="s">
        <v>53</v>
      </c>
      <c r="Q9" s="9" t="s">
        <v>51</v>
      </c>
      <c r="T9" s="36"/>
      <c r="U9" s="22"/>
      <c r="V9" s="22"/>
      <c r="W9" s="22"/>
      <c r="X9" s="22"/>
      <c r="Y9" s="22"/>
      <c r="Z9" s="22"/>
      <c r="AA9" s="22"/>
      <c r="AB9" s="22"/>
      <c r="AC9" s="22"/>
      <c r="AD9" s="22"/>
      <c r="AE9" s="22" t="s">
        <v>53</v>
      </c>
      <c r="AF9" s="17" t="s">
        <v>52</v>
      </c>
      <c r="AG9" s="22"/>
      <c r="AH9" s="22"/>
      <c r="AI9" s="22"/>
      <c r="AJ9" s="10" t="s">
        <v>41</v>
      </c>
      <c r="AK9" s="22"/>
      <c r="AL9" s="24"/>
    </row>
    <row r="10" spans="1:40" s="9" customFormat="1" ht="16" thickBot="1">
      <c r="A10" s="25"/>
      <c r="B10" s="17"/>
      <c r="C10" s="26"/>
      <c r="D10" s="17"/>
      <c r="E10" s="29"/>
      <c r="F10" s="25"/>
      <c r="G10" s="17"/>
      <c r="H10" s="17"/>
      <c r="I10" s="17"/>
      <c r="J10" s="17"/>
      <c r="K10" s="17"/>
      <c r="L10" s="17"/>
      <c r="M10" s="17"/>
      <c r="N10" s="17"/>
      <c r="O10" s="17" t="s">
        <v>50</v>
      </c>
      <c r="P10" s="17" t="s">
        <v>52</v>
      </c>
      <c r="Q10" s="33" t="s">
        <v>59</v>
      </c>
      <c r="R10" s="38"/>
      <c r="S10" s="38"/>
      <c r="T10" s="17"/>
      <c r="U10" s="17"/>
      <c r="V10" s="17"/>
      <c r="W10" s="17"/>
      <c r="X10" s="17"/>
      <c r="Y10" s="17"/>
      <c r="Z10" s="17"/>
      <c r="AA10" s="17"/>
      <c r="AB10" s="17"/>
      <c r="AC10" s="17"/>
      <c r="AD10" s="17"/>
      <c r="AE10" s="17"/>
      <c r="AF10" s="17"/>
      <c r="AG10" s="17"/>
      <c r="AH10" s="17"/>
      <c r="AI10" s="17"/>
      <c r="AJ10" s="17"/>
      <c r="AK10" s="17"/>
      <c r="AL10" s="27">
        <v>550</v>
      </c>
      <c r="AM10" s="28" t="s">
        <v>57</v>
      </c>
      <c r="AN10" s="9">
        <f>14040*1.16</f>
        <v>16286.4</v>
      </c>
    </row>
    <row r="11" spans="1:40">
      <c r="AN11">
        <f>+AN10*AL10</f>
        <v>8957520</v>
      </c>
    </row>
  </sheetData>
  <mergeCells count="1">
    <mergeCell ref="O4:Z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fidencial xmlns="3870e63f-2239-4346-877f-a974d9502eb5">true</Confidencial>
    <TaxCatchAll xmlns="46fa1274-8a45-40aa-9ff4-4382a79b23df" xsi:nil="true"/>
    <lcf76f155ced4ddcb4097134ff3c332f xmlns="3870e63f-2239-4346-877f-a974d9502eb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EAE9EDE713207409AE34633280245C0" ma:contentTypeVersion="16" ma:contentTypeDescription="Crear nuevo documento." ma:contentTypeScope="" ma:versionID="2d36c57ff6c49cf11f0cf2ad2eb72940">
  <xsd:schema xmlns:xsd="http://www.w3.org/2001/XMLSchema" xmlns:xs="http://www.w3.org/2001/XMLSchema" xmlns:p="http://schemas.microsoft.com/office/2006/metadata/properties" xmlns:ns2="3870e63f-2239-4346-877f-a974d9502eb5" xmlns:ns3="46fa1274-8a45-40aa-9ff4-4382a79b23df" targetNamespace="http://schemas.microsoft.com/office/2006/metadata/properties" ma:root="true" ma:fieldsID="d03c09ef02076f94fa17136f0a69b070" ns2:_="" ns3:_="">
    <xsd:import namespace="3870e63f-2239-4346-877f-a974d9502eb5"/>
    <xsd:import namespace="46fa1274-8a45-40aa-9ff4-4382a79b23d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Confidencial"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70e63f-2239-4346-877f-a974d9502e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Confidencial" ma:index="21" nillable="true" ma:displayName="Filtro" ma:default="1" ma:description="Documento que requiere permisos." ma:format="Dropdown" ma:internalName="Confidencial">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46fa1274-8a45-40aa-9ff4-4382a79b23df"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7c5dacab-5caa-43e1-a9da-23c1dd2c9890}" ma:internalName="TaxCatchAll" ma:showField="CatchAllData" ma:web="46fa1274-8a45-40aa-9ff4-4382a79b23df">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26DC28-BCF9-4BBA-9862-94AA244F2780}">
  <ds:schemaRefs>
    <ds:schemaRef ds:uri="http://schemas.microsoft.com/office/2006/metadata/properties"/>
    <ds:schemaRef ds:uri="http://schemas.microsoft.com/office/infopath/2007/PartnerControls"/>
    <ds:schemaRef ds:uri="3870e63f-2239-4346-877f-a974d9502eb5"/>
    <ds:schemaRef ds:uri="46fa1274-8a45-40aa-9ff4-4382a79b23df"/>
  </ds:schemaRefs>
</ds:datastoreItem>
</file>

<file path=customXml/itemProps2.xml><?xml version="1.0" encoding="utf-8"?>
<ds:datastoreItem xmlns:ds="http://schemas.openxmlformats.org/officeDocument/2006/customXml" ds:itemID="{598FFCD4-0403-4A66-9A1D-E556BFC28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70e63f-2239-4346-877f-a974d9502eb5"/>
    <ds:schemaRef ds:uri="46fa1274-8a45-40aa-9ff4-4382a79b23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D20274-2CD7-4003-9D48-9FF211CA7E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FM-029</vt:lpstr>
      <vt:lpstr>DEPURADO</vt:lpstr>
      <vt:lpstr>TECHO</vt:lpstr>
      <vt:lpstr>MATRIZ UAERMV OTRAS VIGENCIAS</vt:lpstr>
      <vt:lpstr>DEPURADO!Área_de_impresión</vt:lpstr>
      <vt:lpstr>'FM-029'!Área_de_impresión</vt:lpstr>
      <vt:lpstr>TECHO!Área_de_impresión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Lisdaira Rojas Gamba</cp:lastModifiedBy>
  <cp:lastPrinted>2025-02-18T19:48:45Z</cp:lastPrinted>
  <dcterms:created xsi:type="dcterms:W3CDTF">2013-12-20T17:02:46Z</dcterms:created>
  <dcterms:modified xsi:type="dcterms:W3CDTF">2026-06-02T17:16:28Z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0x0101004EAE9EDE713207409AE34633280245C0</vt:lpwstr>
  </property>
</Properties>
</file>