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10044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8" i="1" l="1"/>
  <c r="I8" i="1"/>
  <c r="O4" i="1" l="1"/>
  <c r="O5" i="1"/>
  <c r="O6" i="1"/>
  <c r="O7" i="1"/>
  <c r="M4" i="1"/>
  <c r="N4" i="1" s="1"/>
  <c r="M5" i="1"/>
  <c r="N5" i="1" s="1"/>
  <c r="M6" i="1"/>
  <c r="N6" i="1" s="1"/>
  <c r="M7" i="1"/>
  <c r="N7" i="1" s="1"/>
  <c r="J4" i="1"/>
  <c r="K4" i="1" s="1"/>
  <c r="J5" i="1"/>
  <c r="K5" i="1" s="1"/>
  <c r="J6" i="1"/>
  <c r="K6" i="1" s="1"/>
  <c r="J7" i="1"/>
  <c r="K7" i="1" s="1"/>
  <c r="L8" i="1"/>
  <c r="F8" i="1"/>
  <c r="G4" i="1"/>
  <c r="G5" i="1"/>
  <c r="G6" i="1"/>
  <c r="H6" i="1" s="1"/>
  <c r="G7" i="1"/>
  <c r="H7" i="1" s="1"/>
  <c r="P7" i="1" l="1"/>
  <c r="Q7" i="1" s="1"/>
  <c r="P6" i="1"/>
  <c r="Q6" i="1" s="1"/>
  <c r="P5" i="1"/>
  <c r="Q5" i="1" s="1"/>
  <c r="P4" i="1"/>
  <c r="Q4" i="1" s="1"/>
  <c r="O3" i="1"/>
  <c r="O8" i="1" l="1"/>
  <c r="P3" i="1"/>
  <c r="M3" i="1"/>
  <c r="N3" i="1" l="1"/>
  <c r="N8" i="1" s="1"/>
  <c r="M8" i="1"/>
  <c r="Q3" i="1"/>
  <c r="P8" i="1"/>
  <c r="J3" i="1"/>
  <c r="K3" i="1" l="1"/>
  <c r="J8" i="1"/>
  <c r="H5" i="1"/>
  <c r="H4" i="1"/>
  <c r="G3" i="1"/>
  <c r="H3" i="1" l="1"/>
  <c r="H8" i="1" s="1"/>
  <c r="G8" i="1"/>
</calcChain>
</file>

<file path=xl/sharedStrings.xml><?xml version="1.0" encoding="utf-8"?>
<sst xmlns="http://schemas.openxmlformats.org/spreadsheetml/2006/main" count="37" uniqueCount="27">
  <si>
    <t>NUEVO MILENIO MULTIEVENTOS</t>
  </si>
  <si>
    <t>WORLD AS LOGISTICA</t>
  </si>
  <si>
    <t>PROMEDIO</t>
  </si>
  <si>
    <t>ÍTEM</t>
  </si>
  <si>
    <t>PRODUCTO</t>
  </si>
  <si>
    <t>DESCRIPCIÓN</t>
  </si>
  <si>
    <t>UNIDAD DE MEDIDA</t>
  </si>
  <si>
    <t xml:space="preserve">CANTIDAD </t>
  </si>
  <si>
    <t>VALOR UNITARIO ANTES DE IVA</t>
  </si>
  <si>
    <t>VALOR IVA</t>
  </si>
  <si>
    <t>VALOR TOTAL IVA INCLUIDO</t>
  </si>
  <si>
    <t>PROMEDIO VALOR UNITARIO ANTES DE IVA</t>
  </si>
  <si>
    <t>PROMEDIO VALOR IVA</t>
  </si>
  <si>
    <t>PROMEDIO VALOR TOTAL IVA INCLUIDO</t>
  </si>
  <si>
    <t>UNIDAD</t>
  </si>
  <si>
    <t>VALOR TOTAL</t>
  </si>
  <si>
    <t xml:space="preserve">Impresión en vinilo 
para punto 
ecológico horizontal </t>
  </si>
  <si>
    <t xml:space="preserve">Impresión en material tipo 
vinilo estándar, resistente al 
agua, reutilizable para 
señalización de punto 
ecológico horizontal, con 
medidas de 90 cm de alto x 35 
cm de ancho, conforme al 
modelo remitido por la 
Registraduría Especial del 
Municipio de Tunja. </t>
  </si>
  <si>
    <t>Impresión en vinilo 
para la señalética</t>
  </si>
  <si>
    <t xml:space="preserve">Impresión en material tipo 
vinilo estándar, resistente al 
agua, reutilizable para 
señalética electoral, con 
medidas de 25 cm de alto x 37 
cm de ancho, conforme al 
modelo remitido por la 
Registraduría Especial del 
Municipio de Tunja. </t>
  </si>
  <si>
    <t>Impresión en vinilo  
para la señalización de puestos</t>
  </si>
  <si>
    <t>Impresión en material tipo 
vinilo estándar, resistente al 
agua, reutilizable para 
señalización de puestos de votación, con medidas de 25 
cm de alto x 37 cm de ancho, 
conforme al modelo remitido 
por la Registraduría Especial 
del Municipio de Tunja</t>
  </si>
  <si>
    <t xml:space="preserve">Impresión en vinilo 
para derroteros </t>
  </si>
  <si>
    <t>Impresión en material tipo 
vinilo estándar, resistente al 
agua, reutilizable para 
derroteros de orientación 
electoral, con medidas de 80 
cm de alto x 90 cm de largo, 
conforme al modelo remitido 
por la Registraduría Especial 
del Municipio de Tunja 0</t>
  </si>
  <si>
    <t>Impresión de vinilo 
 para  escrutinio  
redox</t>
  </si>
  <si>
    <t xml:space="preserve">Impresión en material tipo 
vinilo estándar, resistente al 
agua, reutilizable para 
señalización de escrutinio 
REDOX con medidas de 35 
cm de alto x 26 cm de largo , 
conforme al modelo remitido 
por la Registraduría Especial 
del Municipio de Tunja </t>
  </si>
  <si>
    <t>CJG SOLUCIONES INTEGRALES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</si>
</sst>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\ * #,##0.00_-;\-&quot;$&quot;\ * #,##0.00_-;_-&quot;$&quot;\ * &quot;-&quot;??_-;_-@_-"/>
    <numFmt numFmtId="164" formatCode="_-&quot;$&quot;* #,##0_-;\-&quot;$&quot;* #,##0_-;_-&quot;$&quot;* &quot;-&quot;??_-;_-@_-"/>
    <numFmt numFmtId="165" formatCode="_-&quot;$&quot;\ * #,##0_-;\-&quot;$&quot;\ * #,##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44" fontId="0" fillId="0" borderId="0" xfId="1" applyFon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4" fontId="3" fillId="0" borderId="6" xfId="1" applyNumberFormat="1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  <xf numFmtId="164" fontId="3" fillId="0" borderId="12" xfId="0" applyNumberFormat="1" applyFont="1" applyBorder="1" applyAlignment="1">
      <alignment horizontal="center" vertical="center" wrapText="1"/>
    </xf>
    <xf numFmtId="164" fontId="3" fillId="0" borderId="13" xfId="0" applyNumberFormat="1" applyFont="1" applyBorder="1" applyAlignment="1">
      <alignment horizontal="center" vertical="center" wrapText="1"/>
    </xf>
    <xf numFmtId="164" fontId="3" fillId="0" borderId="11" xfId="1" applyNumberFormat="1" applyFont="1" applyBorder="1" applyAlignment="1">
      <alignment horizontal="center" vertical="center" wrapText="1"/>
    </xf>
    <xf numFmtId="164" fontId="3" fillId="0" borderId="12" xfId="1" applyNumberFormat="1" applyFont="1" applyBorder="1" applyAlignment="1">
      <alignment horizontal="center" vertical="center" wrapText="1"/>
    </xf>
    <xf numFmtId="164" fontId="3" fillId="0" borderId="13" xfId="1" applyNumberFormat="1" applyFont="1" applyBorder="1" applyAlignment="1">
      <alignment horizontal="center" vertical="center" wrapText="1"/>
    </xf>
    <xf numFmtId="44" fontId="0" fillId="0" borderId="6" xfId="0" applyNumberFormat="1" applyBorder="1" applyAlignment="1">
      <alignment horizontal="center" vertical="center"/>
    </xf>
    <xf numFmtId="44" fontId="0" fillId="0" borderId="7" xfId="0" applyNumberFormat="1" applyBorder="1" applyAlignment="1">
      <alignment horizontal="center" vertical="center"/>
    </xf>
    <xf numFmtId="44" fontId="4" fillId="0" borderId="6" xfId="1" applyFont="1" applyBorder="1" applyAlignment="1">
      <alignment horizontal="center" vertical="center"/>
    </xf>
    <xf numFmtId="44" fontId="4" fillId="0" borderId="1" xfId="1" applyFont="1" applyBorder="1" applyAlignment="1">
      <alignment horizontal="center" vertical="center"/>
    </xf>
    <xf numFmtId="44" fontId="4" fillId="0" borderId="7" xfId="1" applyFont="1" applyBorder="1" applyAlignment="1">
      <alignment horizontal="center" vertical="center"/>
    </xf>
    <xf numFmtId="165" fontId="4" fillId="0" borderId="6" xfId="1" applyNumberFormat="1" applyFont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/>
    </xf>
    <xf numFmtId="165" fontId="4" fillId="0" borderId="7" xfId="1" applyNumberFormat="1" applyFont="1" applyBorder="1" applyAlignment="1">
      <alignment horizontal="center" vertical="center"/>
    </xf>
    <xf numFmtId="165" fontId="3" fillId="0" borderId="8" xfId="1" applyNumberFormat="1" applyFont="1" applyBorder="1" applyAlignment="1">
      <alignment horizontal="center" vertical="center"/>
    </xf>
    <xf numFmtId="165" fontId="3" fillId="0" borderId="9" xfId="1" applyNumberFormat="1" applyFont="1" applyBorder="1" applyAlignment="1">
      <alignment horizontal="center" vertical="center"/>
    </xf>
    <xf numFmtId="165" fontId="3" fillId="0" borderId="10" xfId="1" applyNumberFormat="1" applyFont="1" applyBorder="1" applyAlignment="1">
      <alignment horizontal="center" vertical="center"/>
    </xf>
    <xf numFmtId="44" fontId="3" fillId="0" borderId="11" xfId="1" applyFont="1" applyBorder="1" applyAlignment="1">
      <alignment horizontal="center" vertical="center" wrapText="1"/>
    </xf>
    <xf numFmtId="44" fontId="3" fillId="0" borderId="12" xfId="0" applyNumberFormat="1" applyFont="1" applyBorder="1" applyAlignment="1">
      <alignment horizontal="center" vertical="center" wrapText="1"/>
    </xf>
    <xf numFmtId="44" fontId="3" fillId="0" borderId="13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showGridLines="0" tabSelected="1" workbookViewId="0">
      <pane xSplit="5" ySplit="2" topLeftCell="N7" activePane="bottomRight" state="frozen"/>
      <selection pane="topRight" activeCell="F1" sqref="F1"/>
      <selection pane="bottomLeft" activeCell="A3" sqref="A3"/>
      <selection pane="bottomRight" activeCell="Q8" sqref="Q8"/>
    </sheetView>
  </sheetViews>
  <sheetFormatPr baseColWidth="10" defaultColWidth="9.109375" defaultRowHeight="14.4" x14ac:dyDescent="0.3"/>
  <cols>
    <col min="1" max="1" width="5.33203125" style="2" bestFit="1" customWidth="1"/>
    <col min="2" max="2" width="14.44140625" style="2" customWidth="1"/>
    <col min="3" max="3" width="30.6640625" style="2" customWidth="1"/>
    <col min="4" max="4" width="8.6640625" style="2" bestFit="1" customWidth="1"/>
    <col min="5" max="5" width="10.44140625" style="2" bestFit="1" customWidth="1"/>
    <col min="6" max="6" width="16.109375" style="2" bestFit="1" customWidth="1"/>
    <col min="7" max="7" width="13.5546875" style="2" bestFit="1" customWidth="1"/>
    <col min="8" max="8" width="18.33203125" style="2" bestFit="1" customWidth="1"/>
    <col min="9" max="9" width="17.33203125" style="2" bestFit="1" customWidth="1"/>
    <col min="10" max="10" width="13.5546875" style="2" bestFit="1" customWidth="1"/>
    <col min="11" max="11" width="18.33203125" style="2" bestFit="1" customWidth="1"/>
    <col min="12" max="12" width="17.33203125" style="2" bestFit="1" customWidth="1"/>
    <col min="13" max="13" width="13.5546875" style="2" bestFit="1" customWidth="1"/>
    <col min="14" max="14" width="18.33203125" style="2" bestFit="1" customWidth="1"/>
    <col min="15" max="15" width="16.6640625" style="2" bestFit="1" customWidth="1"/>
    <col min="16" max="16" width="13.5546875" style="2" bestFit="1" customWidth="1"/>
    <col min="17" max="17" width="18.109375" style="2" bestFit="1" customWidth="1"/>
    <col min="18" max="18" width="15.5546875" style="2" bestFit="1" customWidth="1"/>
    <col min="19" max="16384" width="9.109375" style="2"/>
  </cols>
  <sheetData>
    <row r="1" spans="1:18" ht="15" thickBot="1" x14ac:dyDescent="0.35">
      <c r="F1" s="37" t="s">
        <v>0</v>
      </c>
      <c r="G1" s="37"/>
      <c r="H1" s="38"/>
      <c r="I1" s="37" t="s">
        <v>26</v>
      </c>
      <c r="J1" s="37"/>
      <c r="K1" s="38"/>
      <c r="L1" s="39" t="s">
        <v>1</v>
      </c>
      <c r="M1" s="37"/>
      <c r="N1" s="38"/>
      <c r="O1" s="34" t="s">
        <v>2</v>
      </c>
      <c r="P1" s="35"/>
      <c r="Q1" s="36"/>
    </row>
    <row r="2" spans="1:18" ht="52.8" x14ac:dyDescent="0.3">
      <c r="A2" s="6" t="s">
        <v>3</v>
      </c>
      <c r="B2" s="6" t="s">
        <v>4</v>
      </c>
      <c r="C2" s="6" t="s">
        <v>5</v>
      </c>
      <c r="D2" s="6" t="s">
        <v>6</v>
      </c>
      <c r="E2" s="9" t="s">
        <v>7</v>
      </c>
      <c r="F2" s="11" t="s">
        <v>8</v>
      </c>
      <c r="G2" s="7" t="s">
        <v>9</v>
      </c>
      <c r="H2" s="12" t="s">
        <v>10</v>
      </c>
      <c r="I2" s="29" t="s">
        <v>8</v>
      </c>
      <c r="J2" s="30" t="s">
        <v>9</v>
      </c>
      <c r="K2" s="31" t="s">
        <v>10</v>
      </c>
      <c r="L2" s="15" t="s">
        <v>8</v>
      </c>
      <c r="M2" s="13" t="s">
        <v>9</v>
      </c>
      <c r="N2" s="14" t="s">
        <v>10</v>
      </c>
      <c r="O2" s="15" t="s">
        <v>11</v>
      </c>
      <c r="P2" s="16" t="s">
        <v>12</v>
      </c>
      <c r="Q2" s="17" t="s">
        <v>13</v>
      </c>
    </row>
    <row r="3" spans="1:18" ht="132" x14ac:dyDescent="0.3">
      <c r="A3" s="8">
        <v>1</v>
      </c>
      <c r="B3" s="1" t="s">
        <v>16</v>
      </c>
      <c r="C3" s="1" t="s">
        <v>17</v>
      </c>
      <c r="D3" s="1" t="s">
        <v>14</v>
      </c>
      <c r="E3" s="10">
        <v>28</v>
      </c>
      <c r="F3" s="23">
        <v>9100</v>
      </c>
      <c r="G3" s="24">
        <f>F3*19%</f>
        <v>1729</v>
      </c>
      <c r="H3" s="25">
        <f>ROUND((F3+G3)*E3,2)</f>
        <v>303212</v>
      </c>
      <c r="I3" s="20">
        <v>7100</v>
      </c>
      <c r="J3" s="21">
        <f>I3*19%</f>
        <v>1349</v>
      </c>
      <c r="K3" s="22">
        <f>ROUND((I3+J3)*E3,2)</f>
        <v>236572</v>
      </c>
      <c r="L3" s="23">
        <v>6100</v>
      </c>
      <c r="M3" s="24">
        <f>L3*19%</f>
        <v>1159</v>
      </c>
      <c r="N3" s="25">
        <f>ROUND((L3+M3)*E3,2)</f>
        <v>203252</v>
      </c>
      <c r="O3" s="18">
        <f>ROUND(AVERAGE(F3,I3,L3),2)</f>
        <v>7433.33</v>
      </c>
      <c r="P3" s="3">
        <f>ROUND(O3*19%,2)</f>
        <v>1412.33</v>
      </c>
      <c r="Q3" s="19">
        <f>ROUND((O3+P3)*E3,2)</f>
        <v>247678.48</v>
      </c>
    </row>
    <row r="4" spans="1:18" ht="118.8" x14ac:dyDescent="0.3">
      <c r="A4" s="8">
        <v>2</v>
      </c>
      <c r="B4" s="1" t="s">
        <v>18</v>
      </c>
      <c r="C4" s="1" t="s">
        <v>19</v>
      </c>
      <c r="D4" s="1" t="s">
        <v>14</v>
      </c>
      <c r="E4" s="10">
        <v>56</v>
      </c>
      <c r="F4" s="23">
        <v>5000</v>
      </c>
      <c r="G4" s="24">
        <f t="shared" ref="G4:G7" si="0">F4*19%</f>
        <v>950</v>
      </c>
      <c r="H4" s="25">
        <f>ROUND((F4+G4)*E4,2)</f>
        <v>333200</v>
      </c>
      <c r="I4" s="20">
        <v>3700</v>
      </c>
      <c r="J4" s="21">
        <f t="shared" ref="J4:J7" si="1">I4*19%</f>
        <v>703</v>
      </c>
      <c r="K4" s="22">
        <f t="shared" ref="K4:K7" si="2">ROUND((I4+J4)*E4,2)</f>
        <v>246568</v>
      </c>
      <c r="L4" s="23">
        <v>2700</v>
      </c>
      <c r="M4" s="24">
        <f t="shared" ref="M4:M7" si="3">L4*19%</f>
        <v>513</v>
      </c>
      <c r="N4" s="25">
        <f t="shared" ref="N4:N7" si="4">ROUND((L4+M4)*E4,2)</f>
        <v>179928</v>
      </c>
      <c r="O4" s="18">
        <f t="shared" ref="O4:O7" si="5">ROUND(AVERAGE(F4,I4,L4),2)</f>
        <v>3800</v>
      </c>
      <c r="P4" s="3">
        <f t="shared" ref="P4:P7" si="6">ROUND(O4*19%,2)</f>
        <v>722</v>
      </c>
      <c r="Q4" s="19">
        <f t="shared" ref="Q4:Q7" si="7">ROUND((O4+P4)*E4,2)</f>
        <v>253232</v>
      </c>
    </row>
    <row r="5" spans="1:18" ht="118.8" x14ac:dyDescent="0.3">
      <c r="A5" s="8">
        <v>3</v>
      </c>
      <c r="B5" s="1" t="s">
        <v>20</v>
      </c>
      <c r="C5" s="1" t="s">
        <v>21</v>
      </c>
      <c r="D5" s="1" t="s">
        <v>14</v>
      </c>
      <c r="E5" s="10">
        <v>442</v>
      </c>
      <c r="F5" s="23">
        <v>4200</v>
      </c>
      <c r="G5" s="24">
        <f t="shared" si="0"/>
        <v>798</v>
      </c>
      <c r="H5" s="25">
        <f t="shared" ref="H5:H7" si="8">ROUND((F5+G5)*E5,2)</f>
        <v>2209116</v>
      </c>
      <c r="I5" s="20">
        <v>3300</v>
      </c>
      <c r="J5" s="21">
        <f t="shared" si="1"/>
        <v>627</v>
      </c>
      <c r="K5" s="22">
        <f t="shared" si="2"/>
        <v>1735734</v>
      </c>
      <c r="L5" s="23">
        <v>2300</v>
      </c>
      <c r="M5" s="24">
        <f t="shared" si="3"/>
        <v>437</v>
      </c>
      <c r="N5" s="25">
        <f t="shared" si="4"/>
        <v>1209754</v>
      </c>
      <c r="O5" s="18">
        <f t="shared" si="5"/>
        <v>3266.67</v>
      </c>
      <c r="P5" s="3">
        <f t="shared" si="6"/>
        <v>620.66999999999996</v>
      </c>
      <c r="Q5" s="19">
        <f t="shared" si="7"/>
        <v>1718204.28</v>
      </c>
    </row>
    <row r="6" spans="1:18" ht="118.8" x14ac:dyDescent="0.3">
      <c r="A6" s="8">
        <v>4</v>
      </c>
      <c r="B6" s="1" t="s">
        <v>22</v>
      </c>
      <c r="C6" s="1" t="s">
        <v>23</v>
      </c>
      <c r="D6" s="1" t="s">
        <v>14</v>
      </c>
      <c r="E6" s="10">
        <v>404</v>
      </c>
      <c r="F6" s="23">
        <v>19000</v>
      </c>
      <c r="G6" s="24">
        <f t="shared" si="0"/>
        <v>3610</v>
      </c>
      <c r="H6" s="25">
        <f t="shared" si="8"/>
        <v>9134440</v>
      </c>
      <c r="I6" s="20">
        <v>17000</v>
      </c>
      <c r="J6" s="21">
        <f t="shared" si="1"/>
        <v>3230</v>
      </c>
      <c r="K6" s="22">
        <f t="shared" si="2"/>
        <v>8172920</v>
      </c>
      <c r="L6" s="23">
        <v>15000</v>
      </c>
      <c r="M6" s="24">
        <f t="shared" si="3"/>
        <v>2850</v>
      </c>
      <c r="N6" s="25">
        <f t="shared" si="4"/>
        <v>7211400</v>
      </c>
      <c r="O6" s="18">
        <f t="shared" si="5"/>
        <v>17000</v>
      </c>
      <c r="P6" s="3">
        <f t="shared" si="6"/>
        <v>3230</v>
      </c>
      <c r="Q6" s="19">
        <f t="shared" si="7"/>
        <v>8172920</v>
      </c>
    </row>
    <row r="7" spans="1:18" ht="118.8" x14ac:dyDescent="0.3">
      <c r="A7" s="8">
        <v>5</v>
      </c>
      <c r="B7" s="1" t="s">
        <v>24</v>
      </c>
      <c r="C7" s="1" t="s">
        <v>25</v>
      </c>
      <c r="D7" s="1" t="s">
        <v>14</v>
      </c>
      <c r="E7" s="10">
        <v>24</v>
      </c>
      <c r="F7" s="23">
        <v>8500</v>
      </c>
      <c r="G7" s="24">
        <f t="shared" si="0"/>
        <v>1615</v>
      </c>
      <c r="H7" s="25">
        <f t="shared" si="8"/>
        <v>242760</v>
      </c>
      <c r="I7" s="20">
        <v>8000</v>
      </c>
      <c r="J7" s="21">
        <f t="shared" si="1"/>
        <v>1520</v>
      </c>
      <c r="K7" s="22">
        <f t="shared" si="2"/>
        <v>228480</v>
      </c>
      <c r="L7" s="23">
        <v>7000</v>
      </c>
      <c r="M7" s="24">
        <f t="shared" si="3"/>
        <v>1330</v>
      </c>
      <c r="N7" s="25">
        <f t="shared" si="4"/>
        <v>199920</v>
      </c>
      <c r="O7" s="18">
        <f t="shared" si="5"/>
        <v>7833.33</v>
      </c>
      <c r="P7" s="3">
        <f t="shared" si="6"/>
        <v>1488.33</v>
      </c>
      <c r="Q7" s="19">
        <f t="shared" si="7"/>
        <v>223719.84</v>
      </c>
    </row>
    <row r="8" spans="1:18" ht="15" thickBot="1" x14ac:dyDescent="0.35">
      <c r="A8" s="32" t="s">
        <v>15</v>
      </c>
      <c r="B8" s="32"/>
      <c r="C8" s="32"/>
      <c r="D8" s="32"/>
      <c r="E8" s="33"/>
      <c r="F8" s="26">
        <f>ROUND(SUM(F3:F7),2)</f>
        <v>45800</v>
      </c>
      <c r="G8" s="27">
        <f>ROUND(SUM(G3:G7),2)</f>
        <v>8702</v>
      </c>
      <c r="H8" s="28">
        <f>ROUND(SUM(H3:H7),2)</f>
        <v>12222728</v>
      </c>
      <c r="I8" s="26">
        <f>ROUND(SUM(I3:I7),2)</f>
        <v>39100</v>
      </c>
      <c r="J8" s="27">
        <f>ROUND(SUM(J3:J7),2)</f>
        <v>7429</v>
      </c>
      <c r="K8" s="28">
        <v>1062027400</v>
      </c>
      <c r="L8" s="26">
        <f>ROUND(SUM(L3:L7),2)</f>
        <v>33100</v>
      </c>
      <c r="M8" s="27">
        <f>ROUND(SUM(M3:M7),2)</f>
        <v>6289</v>
      </c>
      <c r="N8" s="28">
        <f>ROUND(SUM(N3:N7),2)</f>
        <v>9004254</v>
      </c>
      <c r="O8" s="26">
        <f>ROUND(SUM(O3:O7),2)</f>
        <v>39333.33</v>
      </c>
      <c r="P8" s="27">
        <f>ROUND(SUM(P3:P7),2)</f>
        <v>7473.33</v>
      </c>
      <c r="Q8" s="28">
        <f>ROUND(SUM(Q3:Q7),2)</f>
        <v>10615754.6</v>
      </c>
      <c r="R8" s="4"/>
    </row>
    <row r="9" spans="1:18" x14ac:dyDescent="0.3">
      <c r="R9" s="5"/>
    </row>
  </sheetData>
  <mergeCells count="5">
    <mergeCell ref="A8:E8"/>
    <mergeCell ref="F1:H1"/>
    <mergeCell ref="I1:K1"/>
    <mergeCell ref="L1:N1"/>
    <mergeCell ref="O1:Q1"/>
  </mergeCells>
  <pageMargins left="0.7" right="0.7" top="0.75" bottom="0.75" header="0.3" footer="0.3"/>
  <pageSetup paperSize="1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2026-06-18T15:28:11Z</dcterms:modified>
  <cp:category/>
  <cp:contentStatus/>
</cp:coreProperties>
</file>