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ideamcol-my.sharepoint.com/personal/ciarias_ideam_gov_co/Documents/2026/INSUMOS CONVENCIONAL/comité de bienes/"/>
    </mc:Choice>
  </mc:AlternateContent>
  <xr:revisionPtr revIDLastSave="640" documentId="8_{F5FBAD85-8C4F-460B-A65B-79C31AC15B2D}" xr6:coauthVersionLast="47" xr6:coauthVersionMax="47" xr10:uidLastSave="{D0F86393-2CE9-413A-8529-D020BBD9C181}"/>
  <bookViews>
    <workbookView xWindow="-120" yWindow="-120" windowWidth="29040" windowHeight="15720" activeTab="1" xr2:uid="{410BF35A-3C76-4DB3-A989-6BA9999EFAC2}"/>
  </bookViews>
  <sheets>
    <sheet name="Necesidad" sheetId="3" r:id="rId1"/>
    <sheet name="Cotizaciones" sheetId="4" r:id="rId2"/>
    <sheet name="Estudio de Mercado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7" i="4" l="1"/>
  <c r="Q34" i="5"/>
  <c r="E27" i="5" l="1"/>
  <c r="F27" i="5"/>
  <c r="H27" i="5"/>
  <c r="I27" i="5" s="1"/>
  <c r="K27" i="5"/>
  <c r="L27" i="5"/>
  <c r="K26" i="5"/>
  <c r="L26" i="5" s="1"/>
  <c r="H26" i="5"/>
  <c r="I26" i="5" s="1"/>
  <c r="E26" i="5"/>
  <c r="F26" i="5" s="1"/>
  <c r="K31" i="5"/>
  <c r="L31" i="5" s="1"/>
  <c r="H31" i="5"/>
  <c r="I31" i="5" s="1"/>
  <c r="E31" i="5"/>
  <c r="F31" i="5" s="1"/>
  <c r="K30" i="5"/>
  <c r="L30" i="5" s="1"/>
  <c r="H30" i="5"/>
  <c r="I30" i="5" s="1"/>
  <c r="E30" i="5"/>
  <c r="F30" i="5" s="1"/>
  <c r="K29" i="5"/>
  <c r="L29" i="5" s="1"/>
  <c r="H29" i="5"/>
  <c r="I29" i="5" s="1"/>
  <c r="E29" i="5"/>
  <c r="F29" i="5" s="1"/>
  <c r="K28" i="5"/>
  <c r="L28" i="5" s="1"/>
  <c r="H28" i="5"/>
  <c r="I28" i="5" s="1"/>
  <c r="E28" i="5"/>
  <c r="F28" i="5" s="1"/>
  <c r="K23" i="5"/>
  <c r="L23" i="5" s="1"/>
  <c r="H23" i="5"/>
  <c r="I23" i="5" s="1"/>
  <c r="E23" i="5"/>
  <c r="F23" i="5" s="1"/>
  <c r="K22" i="5"/>
  <c r="L22" i="5" s="1"/>
  <c r="H22" i="5"/>
  <c r="I22" i="5" s="1"/>
  <c r="E22" i="5"/>
  <c r="F22" i="5" s="1"/>
  <c r="K21" i="5"/>
  <c r="L21" i="5" s="1"/>
  <c r="H21" i="5"/>
  <c r="I21" i="5" s="1"/>
  <c r="E21" i="5"/>
  <c r="F21" i="5" s="1"/>
  <c r="K18" i="5"/>
  <c r="L18" i="5" s="1"/>
  <c r="H18" i="5"/>
  <c r="I18" i="5" s="1"/>
  <c r="E18" i="5"/>
  <c r="F18" i="5" s="1"/>
  <c r="K15" i="5"/>
  <c r="L15" i="5" s="1"/>
  <c r="H15" i="5"/>
  <c r="I15" i="5" s="1"/>
  <c r="E15" i="5"/>
  <c r="F15" i="5" s="1"/>
  <c r="K14" i="5"/>
  <c r="L14" i="5" s="1"/>
  <c r="H14" i="5"/>
  <c r="I14" i="5" s="1"/>
  <c r="E14" i="5"/>
  <c r="F14" i="5" s="1"/>
  <c r="K13" i="5"/>
  <c r="L13" i="5" s="1"/>
  <c r="H13" i="5"/>
  <c r="I13" i="5" s="1"/>
  <c r="E13" i="5"/>
  <c r="F13" i="5" s="1"/>
  <c r="K12" i="5"/>
  <c r="L12" i="5" s="1"/>
  <c r="H12" i="5"/>
  <c r="I12" i="5" s="1"/>
  <c r="E12" i="5"/>
  <c r="F12" i="5" s="1"/>
  <c r="K11" i="5"/>
  <c r="L11" i="5" s="1"/>
  <c r="H11" i="5"/>
  <c r="I11" i="5" s="1"/>
  <c r="E11" i="5"/>
  <c r="F11" i="5" s="1"/>
  <c r="K10" i="5"/>
  <c r="L10" i="5" s="1"/>
  <c r="H10" i="5"/>
  <c r="I10" i="5" s="1"/>
  <c r="E10" i="5"/>
  <c r="F10" i="5" s="1"/>
  <c r="K9" i="5"/>
  <c r="L9" i="5" s="1"/>
  <c r="H9" i="5"/>
  <c r="I9" i="5" s="1"/>
  <c r="E9" i="5"/>
  <c r="F9" i="5" s="1"/>
  <c r="K8" i="5"/>
  <c r="L8" i="5" s="1"/>
  <c r="H8" i="5"/>
  <c r="I8" i="5" s="1"/>
  <c r="E8" i="5"/>
  <c r="F8" i="5" s="1"/>
  <c r="K7" i="5"/>
  <c r="L7" i="5" s="1"/>
  <c r="H7" i="5"/>
  <c r="I7" i="5" s="1"/>
  <c r="E7" i="5"/>
  <c r="F7" i="5" s="1"/>
  <c r="K6" i="5"/>
  <c r="L6" i="5" s="1"/>
  <c r="H6" i="5"/>
  <c r="I6" i="5" s="1"/>
  <c r="E6" i="5"/>
  <c r="F6" i="5" s="1"/>
  <c r="K5" i="5"/>
  <c r="L5" i="5" s="1"/>
  <c r="H5" i="5"/>
  <c r="I5" i="5" s="1"/>
  <c r="E5" i="5"/>
  <c r="F5" i="5" s="1"/>
  <c r="K21" i="4"/>
  <c r="L21" i="4" s="1"/>
  <c r="H21" i="4"/>
  <c r="I21" i="4" s="1"/>
  <c r="L28" i="4"/>
  <c r="L27" i="4"/>
  <c r="L26" i="4"/>
  <c r="L25" i="4"/>
  <c r="L24" i="4"/>
  <c r="L11" i="4"/>
  <c r="L10" i="4"/>
  <c r="L9" i="4"/>
  <c r="L8" i="4"/>
  <c r="L7" i="4"/>
  <c r="L6" i="4"/>
  <c r="I27" i="4"/>
  <c r="I26" i="4"/>
  <c r="I25" i="4"/>
  <c r="I24" i="4"/>
  <c r="I23" i="4"/>
  <c r="I20" i="4"/>
  <c r="I19" i="4"/>
  <c r="I18" i="4"/>
  <c r="I17" i="4"/>
  <c r="I16" i="4"/>
  <c r="I11" i="4"/>
  <c r="I10" i="4"/>
  <c r="I9" i="4"/>
  <c r="I8" i="4"/>
  <c r="I4" i="4"/>
  <c r="F28" i="4"/>
  <c r="F27" i="4"/>
  <c r="F25" i="4"/>
  <c r="F23" i="4"/>
  <c r="F21" i="4"/>
  <c r="F20" i="4"/>
  <c r="F19" i="4"/>
  <c r="F18" i="4"/>
  <c r="F16" i="4"/>
  <c r="F13" i="4"/>
  <c r="F12" i="4"/>
  <c r="F11" i="4"/>
  <c r="F10" i="4"/>
  <c r="F9" i="4"/>
  <c r="F8" i="4"/>
  <c r="F7" i="4"/>
  <c r="F6" i="4"/>
  <c r="F5" i="4"/>
  <c r="F4" i="4"/>
  <c r="K28" i="4"/>
  <c r="K27" i="4"/>
  <c r="K26" i="4"/>
  <c r="K25" i="4"/>
  <c r="K24" i="4"/>
  <c r="K23" i="4"/>
  <c r="L23" i="4" s="1"/>
  <c r="M23" i="4" s="1"/>
  <c r="R23" i="4" s="1"/>
  <c r="K20" i="4"/>
  <c r="L20" i="4" s="1"/>
  <c r="K19" i="4"/>
  <c r="L19" i="4" s="1"/>
  <c r="K18" i="4"/>
  <c r="L18" i="4" s="1"/>
  <c r="K17" i="4"/>
  <c r="L17" i="4" s="1"/>
  <c r="K16" i="4"/>
  <c r="L16" i="4" s="1"/>
  <c r="K15" i="4"/>
  <c r="L15" i="4" s="1"/>
  <c r="K14" i="4"/>
  <c r="L14" i="4" s="1"/>
  <c r="K13" i="4"/>
  <c r="L13" i="4" s="1"/>
  <c r="K12" i="4"/>
  <c r="L12" i="4" s="1"/>
  <c r="K11" i="4"/>
  <c r="K10" i="4"/>
  <c r="K9" i="4"/>
  <c r="K8" i="4"/>
  <c r="K7" i="4"/>
  <c r="K6" i="4"/>
  <c r="K5" i="4"/>
  <c r="L5" i="4" s="1"/>
  <c r="K4" i="4"/>
  <c r="L4" i="4" s="1"/>
  <c r="M4" i="4" s="1"/>
  <c r="R4" i="4" s="1"/>
  <c r="H28" i="4"/>
  <c r="I28" i="4" s="1"/>
  <c r="H27" i="4"/>
  <c r="H26" i="4"/>
  <c r="H25" i="4"/>
  <c r="H24" i="4"/>
  <c r="H23" i="4"/>
  <c r="H20" i="4"/>
  <c r="H19" i="4"/>
  <c r="H18" i="4"/>
  <c r="H17" i="4"/>
  <c r="H16" i="4"/>
  <c r="H15" i="4"/>
  <c r="I15" i="4" s="1"/>
  <c r="H14" i="4"/>
  <c r="I14" i="4" s="1"/>
  <c r="H13" i="4"/>
  <c r="I13" i="4" s="1"/>
  <c r="H12" i="4"/>
  <c r="I12" i="4" s="1"/>
  <c r="H11" i="4"/>
  <c r="H10" i="4"/>
  <c r="H9" i="4"/>
  <c r="H8" i="4"/>
  <c r="H7" i="4"/>
  <c r="I7" i="4" s="1"/>
  <c r="H6" i="4"/>
  <c r="I6" i="4" s="1"/>
  <c r="H5" i="4"/>
  <c r="I5" i="4" s="1"/>
  <c r="H4" i="4"/>
  <c r="E28" i="4"/>
  <c r="E27" i="4"/>
  <c r="E26" i="4"/>
  <c r="F26" i="4" s="1"/>
  <c r="E25" i="4"/>
  <c r="E24" i="4"/>
  <c r="F24" i="4" s="1"/>
  <c r="E23" i="4"/>
  <c r="E21" i="4"/>
  <c r="E20" i="4"/>
  <c r="E19" i="4"/>
  <c r="E18" i="4"/>
  <c r="E17" i="4"/>
  <c r="F17" i="4" s="1"/>
  <c r="E16" i="4"/>
  <c r="E15" i="4"/>
  <c r="F15" i="4" s="1"/>
  <c r="E14" i="4"/>
  <c r="F14" i="4" s="1"/>
  <c r="E13" i="4"/>
  <c r="E12" i="4"/>
  <c r="E11" i="4"/>
  <c r="E10" i="4"/>
  <c r="E9" i="4"/>
  <c r="E8" i="4"/>
  <c r="E7" i="4"/>
  <c r="E6" i="4"/>
  <c r="E5" i="4"/>
  <c r="E4" i="4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M27" i="5" l="1"/>
  <c r="O27" i="5" s="1"/>
  <c r="M27" i="4"/>
  <c r="M26" i="4"/>
  <c r="R26" i="4" s="1"/>
  <c r="M25" i="4"/>
  <c r="M24" i="4"/>
  <c r="R24" i="4" s="1"/>
  <c r="M13" i="4"/>
  <c r="R13" i="4" s="1"/>
  <c r="M8" i="4"/>
  <c r="R8" i="4" s="1"/>
  <c r="M5" i="4"/>
  <c r="R5" i="4" s="1"/>
  <c r="M28" i="4"/>
  <c r="R28" i="4" s="1"/>
  <c r="M20" i="4"/>
  <c r="R20" i="4" s="1"/>
  <c r="M19" i="4"/>
  <c r="R19" i="4" s="1"/>
  <c r="M18" i="4"/>
  <c r="P18" i="4" s="1"/>
  <c r="M17" i="4"/>
  <c r="M16" i="4"/>
  <c r="M9" i="4"/>
  <c r="P9" i="4" s="1"/>
  <c r="M10" i="4"/>
  <c r="P10" i="4" s="1"/>
  <c r="M11" i="4"/>
  <c r="P11" i="4" s="1"/>
  <c r="M12" i="4"/>
  <c r="R12" i="4" s="1"/>
  <c r="M14" i="4"/>
  <c r="M7" i="4"/>
  <c r="R7" i="4" s="1"/>
  <c r="M15" i="4"/>
  <c r="R15" i="4" s="1"/>
  <c r="M6" i="4"/>
  <c r="P6" i="4" s="1"/>
  <c r="M26" i="5"/>
  <c r="O26" i="5" s="1"/>
  <c r="M5" i="5"/>
  <c r="O5" i="5" s="1"/>
  <c r="M29" i="5"/>
  <c r="O29" i="5" s="1"/>
  <c r="M7" i="5"/>
  <c r="O7" i="5" s="1"/>
  <c r="M6" i="5"/>
  <c r="O6" i="5" s="1"/>
  <c r="M22" i="5"/>
  <c r="O22" i="5" s="1"/>
  <c r="M11" i="5"/>
  <c r="O11" i="5" s="1"/>
  <c r="M13" i="5"/>
  <c r="O13" i="5" s="1"/>
  <c r="M8" i="5"/>
  <c r="O8" i="5" s="1"/>
  <c r="M9" i="5"/>
  <c r="O9" i="5" s="1"/>
  <c r="M15" i="5"/>
  <c r="O15" i="5" s="1"/>
  <c r="M10" i="5"/>
  <c r="O10" i="5" s="1"/>
  <c r="M18" i="5"/>
  <c r="M31" i="5"/>
  <c r="M12" i="5"/>
  <c r="M21" i="5"/>
  <c r="M28" i="5"/>
  <c r="M14" i="5"/>
  <c r="M23" i="5"/>
  <c r="M30" i="5"/>
  <c r="R27" i="4"/>
  <c r="P27" i="4"/>
  <c r="R25" i="4"/>
  <c r="P25" i="4"/>
  <c r="P23" i="4"/>
  <c r="M21" i="4"/>
  <c r="R21" i="4"/>
  <c r="P21" i="4"/>
  <c r="P20" i="4"/>
  <c r="P17" i="4"/>
  <c r="R17" i="4"/>
  <c r="P16" i="4"/>
  <c r="R16" i="4"/>
  <c r="R14" i="4"/>
  <c r="P14" i="4"/>
  <c r="P13" i="4"/>
  <c r="R6" i="4"/>
  <c r="P4" i="4"/>
  <c r="P26" i="4" l="1"/>
  <c r="P24" i="4"/>
  <c r="P12" i="4"/>
  <c r="R11" i="4"/>
  <c r="R10" i="4"/>
  <c r="P8" i="4"/>
  <c r="P7" i="4"/>
  <c r="P15" i="4"/>
  <c r="P5" i="4"/>
  <c r="P28" i="4"/>
  <c r="P19" i="4"/>
  <c r="R18" i="4"/>
  <c r="R9" i="4"/>
  <c r="O30" i="5"/>
  <c r="O21" i="5"/>
  <c r="O23" i="5"/>
  <c r="O14" i="5"/>
  <c r="O31" i="5"/>
  <c r="O18" i="5"/>
  <c r="O19" i="5" s="1"/>
  <c r="O28" i="5"/>
  <c r="O12" i="5"/>
  <c r="O32" i="5" l="1"/>
  <c r="O24" i="5"/>
  <c r="P29" i="4"/>
  <c r="R29" i="4"/>
  <c r="O16" i="5"/>
  <c r="O34" i="5" l="1"/>
</calcChain>
</file>

<file path=xl/sharedStrings.xml><?xml version="1.0" encoding="utf-8"?>
<sst xmlns="http://schemas.openxmlformats.org/spreadsheetml/2006/main" count="205" uniqueCount="61">
  <si>
    <t>TOTAL</t>
  </si>
  <si>
    <t xml:space="preserve">UNIDAD </t>
  </si>
  <si>
    <t xml:space="preserve">FRASCOS PARA MAXIMETROS </t>
  </si>
  <si>
    <t xml:space="preserve">MIRAS EN LAMINA </t>
  </si>
  <si>
    <t>NUMERADOR        0</t>
  </si>
  <si>
    <t>NUMERADOR        1</t>
  </si>
  <si>
    <t>NUMERADOR        2</t>
  </si>
  <si>
    <t>NUMERADOR        3</t>
  </si>
  <si>
    <t>NUMERADOR        4</t>
  </si>
  <si>
    <t>NUMERADOR        5</t>
  </si>
  <si>
    <t>NUMERADOR        6</t>
  </si>
  <si>
    <t>NUMERADOR        7</t>
  </si>
  <si>
    <t>NUMERADOR        8</t>
  </si>
  <si>
    <t>NUMERADOR        9</t>
  </si>
  <si>
    <t>CAJA</t>
  </si>
  <si>
    <t>FILTRO 595-9    (  90  mm )</t>
  </si>
  <si>
    <t xml:space="preserve">BOTELLA PLASTICA DE SEDIMENTO </t>
  </si>
  <si>
    <t>TAPON DE PLUVIOMETRO</t>
  </si>
  <si>
    <t>PROBETA 200 cm2 PARA PM</t>
  </si>
  <si>
    <t xml:space="preserve">REGLILLA  PARA PM </t>
  </si>
  <si>
    <t xml:space="preserve">BASE PARA TANQUE TRANQUILIZADOR </t>
  </si>
  <si>
    <t>TANQUE TRANQUILIZADOR EN PVC.</t>
  </si>
  <si>
    <t>TORNILLO MICROMETRICO</t>
  </si>
  <si>
    <t xml:space="preserve">PLUMILLA INSTRUMENTOS REGISTRADORES </t>
  </si>
  <si>
    <t>EMBUDO DE 90 MM.</t>
  </si>
  <si>
    <t>TINTA AZUL PARA SELLOS (STAMPING INK) 500 ml</t>
  </si>
  <si>
    <t>FRASCO</t>
  </si>
  <si>
    <t>CAJAS PLÁSTICAS PARA BOTELLAS TOMA MUESTRAS DE SEDIMENTOS</t>
  </si>
  <si>
    <t xml:space="preserve">MUSELINA </t>
  </si>
  <si>
    <t>IDENTIFICACION  Y DESCRIPCIÓN BIEN</t>
  </si>
  <si>
    <t>UNIDAD</t>
  </si>
  <si>
    <t>AO01</t>
  </si>
  <si>
    <t>AO02</t>
  </si>
  <si>
    <t>AO03</t>
  </si>
  <si>
    <t>AO04</t>
  </si>
  <si>
    <t>AO05</t>
  </si>
  <si>
    <t>AO06</t>
  </si>
  <si>
    <t>AO07</t>
  </si>
  <si>
    <t>AO08</t>
  </si>
  <si>
    <t>AO09</t>
  </si>
  <si>
    <t>AO10</t>
  </si>
  <si>
    <t>AO11</t>
  </si>
  <si>
    <t>INSUMOS 2026</t>
  </si>
  <si>
    <t>ACERTA</t>
  </si>
  <si>
    <t>VALOR
PROMEDIO</t>
  </si>
  <si>
    <t>CANTIDAD
NECESIDAD</t>
  </si>
  <si>
    <t>EXISTENCIAS</t>
  </si>
  <si>
    <t>VALOR
NECESIDAD</t>
  </si>
  <si>
    <t>CANTIDAD
PRIORIDAD</t>
  </si>
  <si>
    <t>VALOR
PRIORIDAD</t>
  </si>
  <si>
    <t>VALOR</t>
  </si>
  <si>
    <t>IVA</t>
  </si>
  <si>
    <t>VALOR CON IVA</t>
  </si>
  <si>
    <t>GRUPO 1</t>
  </si>
  <si>
    <t>GRUPO 2</t>
  </si>
  <si>
    <t>GRUPO 3</t>
  </si>
  <si>
    <t>GRUPO 4</t>
  </si>
  <si>
    <t>JANSS</t>
  </si>
  <si>
    <t>ROLLO</t>
  </si>
  <si>
    <t>FRANCO HERMANOS</t>
  </si>
  <si>
    <t>GRAN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</si>
</sst>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44" fontId="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44" fontId="4" fillId="0" borderId="0" xfId="1" applyFont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51A47-D6A8-4A9F-9D0C-B6A87D9CCC1F}">
  <dimension ref="B2:O28"/>
  <sheetViews>
    <sheetView workbookViewId="0">
      <selection activeCell="P6" sqref="P6"/>
    </sheetView>
  </sheetViews>
  <sheetFormatPr baseColWidth="10" defaultColWidth="11.42578125" defaultRowHeight="15" x14ac:dyDescent="0.25"/>
  <cols>
    <col min="1" max="1" width="11.42578125" style="1"/>
    <col min="2" max="2" width="31" style="1" customWidth="1"/>
    <col min="3" max="3" width="7.140625" style="1" bestFit="1" customWidth="1"/>
    <col min="4" max="14" width="4.85546875" style="1" bestFit="1" customWidth="1"/>
    <col min="15" max="15" width="5.85546875" style="1" bestFit="1" customWidth="1"/>
    <col min="16" max="16384" width="11.42578125" style="1"/>
  </cols>
  <sheetData>
    <row r="2" spans="2:15" x14ac:dyDescent="0.25">
      <c r="B2" s="13" t="s">
        <v>42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2:15" ht="25.5" x14ac:dyDescent="0.25">
      <c r="B3" s="2" t="s">
        <v>29</v>
      </c>
      <c r="C3" s="2" t="s">
        <v>30</v>
      </c>
      <c r="D3" s="2" t="s">
        <v>31</v>
      </c>
      <c r="E3" s="2" t="s">
        <v>32</v>
      </c>
      <c r="F3" s="2" t="s">
        <v>33</v>
      </c>
      <c r="G3" s="2" t="s">
        <v>34</v>
      </c>
      <c r="H3" s="2" t="s">
        <v>35</v>
      </c>
      <c r="I3" s="2" t="s">
        <v>36</v>
      </c>
      <c r="J3" s="2" t="s">
        <v>37</v>
      </c>
      <c r="K3" s="2" t="s">
        <v>38</v>
      </c>
      <c r="L3" s="2" t="s">
        <v>39</v>
      </c>
      <c r="M3" s="2" t="s">
        <v>40</v>
      </c>
      <c r="N3" s="2" t="s">
        <v>41</v>
      </c>
      <c r="O3" s="2" t="s">
        <v>0</v>
      </c>
    </row>
    <row r="4" spans="2:15" x14ac:dyDescent="0.25">
      <c r="B4" s="3" t="s">
        <v>2</v>
      </c>
      <c r="C4" s="3" t="s">
        <v>1</v>
      </c>
      <c r="D4" s="3">
        <v>150</v>
      </c>
      <c r="E4" s="3"/>
      <c r="F4" s="3">
        <v>100</v>
      </c>
      <c r="G4" s="3">
        <v>50</v>
      </c>
      <c r="H4" s="3"/>
      <c r="I4" s="3">
        <v>100</v>
      </c>
      <c r="J4" s="3">
        <v>300</v>
      </c>
      <c r="K4" s="3"/>
      <c r="L4" s="3">
        <v>360</v>
      </c>
      <c r="M4" s="3">
        <v>300</v>
      </c>
      <c r="N4" s="3">
        <v>200</v>
      </c>
      <c r="O4" s="3">
        <f>SUM(D4:N4)</f>
        <v>1560</v>
      </c>
    </row>
    <row r="5" spans="2:15" x14ac:dyDescent="0.25">
      <c r="B5" s="3" t="s">
        <v>3</v>
      </c>
      <c r="C5" s="3" t="s">
        <v>1</v>
      </c>
      <c r="D5" s="3">
        <v>200</v>
      </c>
      <c r="E5" s="3">
        <v>500</v>
      </c>
      <c r="F5" s="3">
        <v>200</v>
      </c>
      <c r="G5" s="3">
        <v>150</v>
      </c>
      <c r="H5" s="3">
        <v>300</v>
      </c>
      <c r="I5" s="3">
        <v>100</v>
      </c>
      <c r="J5" s="3">
        <v>150</v>
      </c>
      <c r="K5" s="3">
        <v>300</v>
      </c>
      <c r="L5" s="3">
        <v>300</v>
      </c>
      <c r="M5" s="3">
        <v>50</v>
      </c>
      <c r="N5" s="3">
        <v>500</v>
      </c>
      <c r="O5" s="3">
        <f t="shared" ref="O5:O28" si="0">SUM(D5:N5)</f>
        <v>2750</v>
      </c>
    </row>
    <row r="6" spans="2:15" x14ac:dyDescent="0.25">
      <c r="B6" s="3" t="s">
        <v>4</v>
      </c>
      <c r="C6" s="3" t="s">
        <v>1</v>
      </c>
      <c r="D6" s="3">
        <v>30</v>
      </c>
      <c r="E6" s="3"/>
      <c r="F6" s="3">
        <v>20</v>
      </c>
      <c r="G6" s="3"/>
      <c r="H6" s="3"/>
      <c r="I6" s="3"/>
      <c r="J6" s="3"/>
      <c r="K6" s="3">
        <v>20</v>
      </c>
      <c r="L6" s="3"/>
      <c r="M6" s="3">
        <v>5</v>
      </c>
      <c r="N6" s="3">
        <v>30</v>
      </c>
      <c r="O6" s="3">
        <f t="shared" si="0"/>
        <v>105</v>
      </c>
    </row>
    <row r="7" spans="2:15" x14ac:dyDescent="0.25">
      <c r="B7" s="3" t="s">
        <v>5</v>
      </c>
      <c r="C7" s="3" t="s">
        <v>1</v>
      </c>
      <c r="D7" s="3">
        <v>30</v>
      </c>
      <c r="E7" s="3">
        <v>20</v>
      </c>
      <c r="F7" s="3">
        <v>20</v>
      </c>
      <c r="G7" s="3">
        <v>10</v>
      </c>
      <c r="H7" s="3"/>
      <c r="I7" s="3">
        <v>50</v>
      </c>
      <c r="J7" s="3"/>
      <c r="K7" s="3">
        <v>60</v>
      </c>
      <c r="L7" s="3">
        <v>100</v>
      </c>
      <c r="M7" s="3">
        <v>20</v>
      </c>
      <c r="N7" s="3">
        <v>100</v>
      </c>
      <c r="O7" s="3">
        <f t="shared" si="0"/>
        <v>410</v>
      </c>
    </row>
    <row r="8" spans="2:15" x14ac:dyDescent="0.25">
      <c r="B8" s="3" t="s">
        <v>6</v>
      </c>
      <c r="C8" s="3" t="s">
        <v>1</v>
      </c>
      <c r="D8" s="3">
        <v>30</v>
      </c>
      <c r="E8" s="3">
        <v>30</v>
      </c>
      <c r="F8" s="3">
        <v>20</v>
      </c>
      <c r="G8" s="3">
        <v>10</v>
      </c>
      <c r="H8" s="3"/>
      <c r="I8" s="3">
        <v>50</v>
      </c>
      <c r="J8" s="3"/>
      <c r="K8" s="3">
        <v>50</v>
      </c>
      <c r="L8" s="3">
        <v>100</v>
      </c>
      <c r="M8" s="3">
        <v>20</v>
      </c>
      <c r="N8" s="3">
        <v>50</v>
      </c>
      <c r="O8" s="3">
        <f t="shared" si="0"/>
        <v>360</v>
      </c>
    </row>
    <row r="9" spans="2:15" x14ac:dyDescent="0.25">
      <c r="B9" s="3" t="s">
        <v>7</v>
      </c>
      <c r="C9" s="3" t="s">
        <v>1</v>
      </c>
      <c r="D9" s="3">
        <v>30</v>
      </c>
      <c r="E9" s="3">
        <v>30</v>
      </c>
      <c r="F9" s="3">
        <v>20</v>
      </c>
      <c r="G9" s="3">
        <v>10</v>
      </c>
      <c r="H9" s="3"/>
      <c r="I9" s="3">
        <v>50</v>
      </c>
      <c r="J9" s="3"/>
      <c r="K9" s="3">
        <v>50</v>
      </c>
      <c r="L9" s="3">
        <v>100</v>
      </c>
      <c r="M9" s="3">
        <v>20</v>
      </c>
      <c r="N9" s="3">
        <v>50</v>
      </c>
      <c r="O9" s="3">
        <f t="shared" si="0"/>
        <v>360</v>
      </c>
    </row>
    <row r="10" spans="2:15" x14ac:dyDescent="0.25">
      <c r="B10" s="3" t="s">
        <v>8</v>
      </c>
      <c r="C10" s="3" t="s">
        <v>1</v>
      </c>
      <c r="D10" s="3">
        <v>20</v>
      </c>
      <c r="E10" s="3">
        <v>30</v>
      </c>
      <c r="F10" s="3">
        <v>20</v>
      </c>
      <c r="G10" s="3">
        <v>10</v>
      </c>
      <c r="H10" s="3"/>
      <c r="I10" s="3">
        <v>50</v>
      </c>
      <c r="J10" s="3"/>
      <c r="K10" s="3">
        <v>50</v>
      </c>
      <c r="L10" s="3">
        <v>100</v>
      </c>
      <c r="M10" s="3">
        <v>10</v>
      </c>
      <c r="N10" s="3">
        <v>50</v>
      </c>
      <c r="O10" s="3">
        <f t="shared" si="0"/>
        <v>340</v>
      </c>
    </row>
    <row r="11" spans="2:15" x14ac:dyDescent="0.25">
      <c r="B11" s="3" t="s">
        <v>9</v>
      </c>
      <c r="C11" s="3" t="s">
        <v>1</v>
      </c>
      <c r="D11" s="3">
        <v>20</v>
      </c>
      <c r="E11" s="3">
        <v>30</v>
      </c>
      <c r="F11" s="3">
        <v>20</v>
      </c>
      <c r="G11" s="3">
        <v>10</v>
      </c>
      <c r="H11" s="3"/>
      <c r="I11" s="3">
        <v>50</v>
      </c>
      <c r="J11" s="3"/>
      <c r="K11" s="3">
        <v>50</v>
      </c>
      <c r="L11" s="3">
        <v>100</v>
      </c>
      <c r="M11" s="3">
        <v>10</v>
      </c>
      <c r="N11" s="3">
        <v>30</v>
      </c>
      <c r="O11" s="3">
        <f t="shared" si="0"/>
        <v>320</v>
      </c>
    </row>
    <row r="12" spans="2:15" x14ac:dyDescent="0.25">
      <c r="B12" s="3" t="s">
        <v>10</v>
      </c>
      <c r="C12" s="3" t="s">
        <v>1</v>
      </c>
      <c r="D12" s="3">
        <v>20</v>
      </c>
      <c r="E12" s="3">
        <v>30</v>
      </c>
      <c r="F12" s="3">
        <v>20</v>
      </c>
      <c r="G12" s="3"/>
      <c r="H12" s="3"/>
      <c r="I12" s="3"/>
      <c r="J12" s="3"/>
      <c r="K12" s="3">
        <v>40</v>
      </c>
      <c r="L12" s="3">
        <v>100</v>
      </c>
      <c r="M12" s="3">
        <v>10</v>
      </c>
      <c r="N12" s="3">
        <v>30</v>
      </c>
      <c r="O12" s="3">
        <f t="shared" si="0"/>
        <v>250</v>
      </c>
    </row>
    <row r="13" spans="2:15" x14ac:dyDescent="0.25">
      <c r="B13" s="3" t="s">
        <v>11</v>
      </c>
      <c r="C13" s="3" t="s">
        <v>1</v>
      </c>
      <c r="D13" s="3">
        <v>20</v>
      </c>
      <c r="E13" s="3">
        <v>30</v>
      </c>
      <c r="F13" s="3">
        <v>20</v>
      </c>
      <c r="G13" s="3"/>
      <c r="H13" s="3"/>
      <c r="I13" s="3"/>
      <c r="J13" s="3">
        <v>12</v>
      </c>
      <c r="K13" s="3">
        <v>40</v>
      </c>
      <c r="L13" s="3"/>
      <c r="M13" s="3">
        <v>4</v>
      </c>
      <c r="N13" s="3">
        <v>20</v>
      </c>
      <c r="O13" s="3">
        <f t="shared" si="0"/>
        <v>146</v>
      </c>
    </row>
    <row r="14" spans="2:15" x14ac:dyDescent="0.25">
      <c r="B14" s="3" t="s">
        <v>12</v>
      </c>
      <c r="C14" s="3" t="s">
        <v>1</v>
      </c>
      <c r="D14" s="3">
        <v>10</v>
      </c>
      <c r="E14" s="3">
        <v>30</v>
      </c>
      <c r="F14" s="3">
        <v>20</v>
      </c>
      <c r="G14" s="3"/>
      <c r="H14" s="3"/>
      <c r="I14" s="3"/>
      <c r="J14" s="3">
        <v>12</v>
      </c>
      <c r="K14" s="3">
        <v>40</v>
      </c>
      <c r="L14" s="3"/>
      <c r="M14" s="3">
        <v>4</v>
      </c>
      <c r="N14" s="3">
        <v>20</v>
      </c>
      <c r="O14" s="3">
        <f t="shared" si="0"/>
        <v>136</v>
      </c>
    </row>
    <row r="15" spans="2:15" x14ac:dyDescent="0.25">
      <c r="B15" s="3" t="s">
        <v>13</v>
      </c>
      <c r="C15" s="3" t="s">
        <v>1</v>
      </c>
      <c r="D15" s="3"/>
      <c r="E15" s="3">
        <v>30</v>
      </c>
      <c r="F15" s="3">
        <v>20</v>
      </c>
      <c r="G15" s="3"/>
      <c r="H15" s="3"/>
      <c r="I15" s="3"/>
      <c r="J15" s="3">
        <v>12</v>
      </c>
      <c r="K15" s="3">
        <v>40</v>
      </c>
      <c r="L15" s="3"/>
      <c r="M15" s="3">
        <v>4</v>
      </c>
      <c r="N15" s="3">
        <v>20</v>
      </c>
      <c r="O15" s="3">
        <f t="shared" si="0"/>
        <v>126</v>
      </c>
    </row>
    <row r="16" spans="2:15" x14ac:dyDescent="0.25">
      <c r="B16" s="3" t="s">
        <v>15</v>
      </c>
      <c r="C16" s="3" t="s">
        <v>14</v>
      </c>
      <c r="D16" s="3">
        <v>280</v>
      </c>
      <c r="E16" s="3">
        <v>20</v>
      </c>
      <c r="F16" s="3">
        <v>20</v>
      </c>
      <c r="G16" s="3">
        <v>100</v>
      </c>
      <c r="H16" s="3">
        <v>100</v>
      </c>
      <c r="I16" s="3">
        <v>300</v>
      </c>
      <c r="J16" s="3">
        <v>200</v>
      </c>
      <c r="K16" s="3">
        <v>220</v>
      </c>
      <c r="L16" s="3">
        <v>100</v>
      </c>
      <c r="M16" s="3">
        <v>350</v>
      </c>
      <c r="N16" s="3">
        <v>188</v>
      </c>
      <c r="O16" s="3">
        <f t="shared" si="0"/>
        <v>1878</v>
      </c>
    </row>
    <row r="17" spans="2:15" x14ac:dyDescent="0.25">
      <c r="B17" s="3" t="s">
        <v>16</v>
      </c>
      <c r="C17" s="3" t="s">
        <v>1</v>
      </c>
      <c r="D17" s="3">
        <v>100</v>
      </c>
      <c r="E17" s="3">
        <v>150</v>
      </c>
      <c r="F17" s="3">
        <v>50</v>
      </c>
      <c r="G17" s="3">
        <v>1000</v>
      </c>
      <c r="H17" s="3">
        <v>500</v>
      </c>
      <c r="I17" s="3">
        <v>500</v>
      </c>
      <c r="J17" s="3">
        <v>480</v>
      </c>
      <c r="K17" s="3"/>
      <c r="L17" s="3">
        <v>500</v>
      </c>
      <c r="M17" s="3">
        <v>240</v>
      </c>
      <c r="N17" s="3">
        <v>200</v>
      </c>
      <c r="O17" s="3">
        <f t="shared" si="0"/>
        <v>3720</v>
      </c>
    </row>
    <row r="18" spans="2:15" x14ac:dyDescent="0.25">
      <c r="B18" s="3" t="s">
        <v>17</v>
      </c>
      <c r="C18" s="3" t="s">
        <v>1</v>
      </c>
      <c r="D18" s="3">
        <v>200</v>
      </c>
      <c r="E18" s="3">
        <v>80</v>
      </c>
      <c r="F18" s="3">
        <v>150</v>
      </c>
      <c r="G18" s="3"/>
      <c r="H18" s="3">
        <v>200</v>
      </c>
      <c r="I18" s="3">
        <v>105</v>
      </c>
      <c r="J18" s="3">
        <v>200</v>
      </c>
      <c r="K18" s="3">
        <v>200</v>
      </c>
      <c r="L18" s="3">
        <v>50</v>
      </c>
      <c r="M18" s="3">
        <v>150</v>
      </c>
      <c r="N18" s="3">
        <v>0</v>
      </c>
      <c r="O18" s="3">
        <f t="shared" si="0"/>
        <v>1335</v>
      </c>
    </row>
    <row r="19" spans="2:15" x14ac:dyDescent="0.25">
      <c r="B19" s="3" t="s">
        <v>18</v>
      </c>
      <c r="C19" s="3" t="s">
        <v>1</v>
      </c>
      <c r="D19" s="3">
        <v>30</v>
      </c>
      <c r="E19" s="3">
        <v>10</v>
      </c>
      <c r="F19" s="3"/>
      <c r="G19" s="3">
        <v>10</v>
      </c>
      <c r="H19" s="3">
        <v>20</v>
      </c>
      <c r="I19" s="3">
        <v>50</v>
      </c>
      <c r="J19" s="3">
        <v>50</v>
      </c>
      <c r="K19" s="3">
        <v>180</v>
      </c>
      <c r="L19" s="3">
        <v>50</v>
      </c>
      <c r="M19" s="3">
        <v>50</v>
      </c>
      <c r="N19" s="3">
        <v>50</v>
      </c>
      <c r="O19" s="3">
        <f t="shared" si="0"/>
        <v>500</v>
      </c>
    </row>
    <row r="20" spans="2:15" x14ac:dyDescent="0.25">
      <c r="B20" s="3" t="s">
        <v>19</v>
      </c>
      <c r="C20" s="3" t="s">
        <v>1</v>
      </c>
      <c r="D20" s="3">
        <v>40</v>
      </c>
      <c r="E20" s="3">
        <v>25</v>
      </c>
      <c r="F20" s="3">
        <v>150</v>
      </c>
      <c r="G20" s="3">
        <v>100</v>
      </c>
      <c r="H20" s="3">
        <v>20</v>
      </c>
      <c r="I20" s="3"/>
      <c r="J20" s="3">
        <v>50</v>
      </c>
      <c r="K20" s="3">
        <v>90</v>
      </c>
      <c r="L20" s="3">
        <v>50</v>
      </c>
      <c r="M20" s="3">
        <v>30</v>
      </c>
      <c r="N20" s="3">
        <v>0</v>
      </c>
      <c r="O20" s="3">
        <f t="shared" si="0"/>
        <v>555</v>
      </c>
    </row>
    <row r="21" spans="2:15" x14ac:dyDescent="0.25">
      <c r="B21" s="3" t="s">
        <v>20</v>
      </c>
      <c r="C21" s="3" t="s">
        <v>1</v>
      </c>
      <c r="D21" s="3"/>
      <c r="E21" s="3">
        <v>4</v>
      </c>
      <c r="F21" s="3">
        <v>5</v>
      </c>
      <c r="G21" s="3">
        <v>5</v>
      </c>
      <c r="H21" s="3"/>
      <c r="I21" s="3"/>
      <c r="J21" s="3">
        <v>3</v>
      </c>
      <c r="K21" s="3">
        <v>12</v>
      </c>
      <c r="L21" s="3"/>
      <c r="M21" s="3">
        <v>4</v>
      </c>
      <c r="N21" s="3">
        <v>0</v>
      </c>
      <c r="O21" s="3">
        <f t="shared" si="0"/>
        <v>33</v>
      </c>
    </row>
    <row r="22" spans="2:15" x14ac:dyDescent="0.25">
      <c r="B22" s="3" t="s">
        <v>21</v>
      </c>
      <c r="C22" s="3" t="s">
        <v>1</v>
      </c>
      <c r="D22" s="3"/>
      <c r="E22" s="3">
        <v>2</v>
      </c>
      <c r="F22" s="3">
        <v>5</v>
      </c>
      <c r="G22" s="3">
        <v>5</v>
      </c>
      <c r="H22" s="3"/>
      <c r="I22" s="3">
        <v>5</v>
      </c>
      <c r="J22" s="3">
        <v>6</v>
      </c>
      <c r="K22" s="3">
        <v>12</v>
      </c>
      <c r="L22" s="3"/>
      <c r="M22" s="3">
        <v>4</v>
      </c>
      <c r="N22" s="3">
        <v>0</v>
      </c>
      <c r="O22" s="3">
        <f t="shared" si="0"/>
        <v>39</v>
      </c>
    </row>
    <row r="23" spans="2:15" x14ac:dyDescent="0.25">
      <c r="B23" s="3" t="s">
        <v>22</v>
      </c>
      <c r="C23" s="3" t="s">
        <v>1</v>
      </c>
      <c r="D23" s="3">
        <v>10</v>
      </c>
      <c r="E23" s="3">
        <v>6</v>
      </c>
      <c r="F23" s="3">
        <v>10</v>
      </c>
      <c r="G23" s="3"/>
      <c r="H23" s="3">
        <v>5</v>
      </c>
      <c r="I23" s="3">
        <v>10</v>
      </c>
      <c r="J23" s="3">
        <v>10</v>
      </c>
      <c r="K23" s="3">
        <v>6</v>
      </c>
      <c r="L23" s="3">
        <v>10</v>
      </c>
      <c r="M23" s="3">
        <v>15</v>
      </c>
      <c r="N23" s="3">
        <v>10</v>
      </c>
      <c r="O23" s="3">
        <f t="shared" si="0"/>
        <v>92</v>
      </c>
    </row>
    <row r="24" spans="2:15" ht="25.5" x14ac:dyDescent="0.25">
      <c r="B24" s="3" t="s">
        <v>23</v>
      </c>
      <c r="C24" s="3" t="s">
        <v>1</v>
      </c>
      <c r="D24" s="3">
        <v>500</v>
      </c>
      <c r="E24" s="3">
        <v>100</v>
      </c>
      <c r="F24" s="3">
        <v>50</v>
      </c>
      <c r="G24" s="3">
        <v>100</v>
      </c>
      <c r="H24" s="3">
        <v>300</v>
      </c>
      <c r="I24" s="3">
        <v>100</v>
      </c>
      <c r="J24" s="3">
        <v>300</v>
      </c>
      <c r="K24" s="3">
        <v>300</v>
      </c>
      <c r="L24" s="3">
        <v>150</v>
      </c>
      <c r="M24" s="3">
        <v>60</v>
      </c>
      <c r="N24" s="3">
        <v>300</v>
      </c>
      <c r="O24" s="3">
        <f t="shared" si="0"/>
        <v>2260</v>
      </c>
    </row>
    <row r="25" spans="2:15" x14ac:dyDescent="0.25">
      <c r="B25" s="3" t="s">
        <v>24</v>
      </c>
      <c r="C25" s="3" t="s">
        <v>1</v>
      </c>
      <c r="D25" s="3"/>
      <c r="E25" s="3"/>
      <c r="F25" s="3">
        <v>10</v>
      </c>
      <c r="G25" s="3">
        <v>12</v>
      </c>
      <c r="H25" s="3"/>
      <c r="I25" s="3"/>
      <c r="J25" s="3"/>
      <c r="K25" s="3"/>
      <c r="L25" s="3"/>
      <c r="M25" s="3">
        <v>30</v>
      </c>
      <c r="N25" s="3">
        <v>2</v>
      </c>
      <c r="O25" s="3">
        <f t="shared" si="0"/>
        <v>54</v>
      </c>
    </row>
    <row r="26" spans="2:15" ht="25.5" x14ac:dyDescent="0.25">
      <c r="B26" s="3" t="s">
        <v>25</v>
      </c>
      <c r="C26" s="3" t="s">
        <v>26</v>
      </c>
      <c r="D26" s="3">
        <v>10</v>
      </c>
      <c r="E26" s="3">
        <v>8</v>
      </c>
      <c r="F26" s="3">
        <v>6</v>
      </c>
      <c r="G26" s="3">
        <v>2</v>
      </c>
      <c r="H26" s="3">
        <v>10</v>
      </c>
      <c r="I26" s="3">
        <v>12</v>
      </c>
      <c r="J26" s="3">
        <v>6</v>
      </c>
      <c r="K26" s="3">
        <v>400</v>
      </c>
      <c r="L26" s="3"/>
      <c r="M26" s="3">
        <v>72</v>
      </c>
      <c r="N26" s="3">
        <v>20</v>
      </c>
      <c r="O26" s="3">
        <f t="shared" si="0"/>
        <v>546</v>
      </c>
    </row>
    <row r="27" spans="2:15" ht="25.5" x14ac:dyDescent="0.25">
      <c r="B27" s="3" t="s">
        <v>27</v>
      </c>
      <c r="C27" s="3" t="s">
        <v>1</v>
      </c>
      <c r="D27" s="3"/>
      <c r="E27" s="3">
        <v>3</v>
      </c>
      <c r="F27" s="3">
        <v>3</v>
      </c>
      <c r="G27" s="3">
        <v>40</v>
      </c>
      <c r="H27" s="3">
        <v>10</v>
      </c>
      <c r="I27" s="3">
        <v>10</v>
      </c>
      <c r="J27" s="3">
        <v>24</v>
      </c>
      <c r="K27" s="3">
        <v>18</v>
      </c>
      <c r="L27" s="3">
        <v>10</v>
      </c>
      <c r="M27" s="3">
        <v>10</v>
      </c>
      <c r="N27" s="3">
        <v>0</v>
      </c>
      <c r="O27" s="3">
        <f t="shared" si="0"/>
        <v>128</v>
      </c>
    </row>
    <row r="28" spans="2:15" x14ac:dyDescent="0.25">
      <c r="B28" s="3" t="s">
        <v>28</v>
      </c>
      <c r="C28" s="3" t="s">
        <v>58</v>
      </c>
      <c r="D28" s="3"/>
      <c r="E28" s="3">
        <v>80</v>
      </c>
      <c r="F28" s="3">
        <v>20</v>
      </c>
      <c r="G28" s="3">
        <v>50</v>
      </c>
      <c r="H28" s="3"/>
      <c r="I28" s="3">
        <v>100</v>
      </c>
      <c r="J28" s="3">
        <v>100</v>
      </c>
      <c r="K28" s="3">
        <v>300</v>
      </c>
      <c r="L28" s="3"/>
      <c r="M28" s="3">
        <v>200</v>
      </c>
      <c r="N28" s="3">
        <v>500</v>
      </c>
      <c r="O28" s="3">
        <f t="shared" si="0"/>
        <v>1350</v>
      </c>
    </row>
  </sheetData>
  <mergeCells count="1">
    <mergeCell ref="B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FB4BE-EC52-4848-BD7A-F8C957DF90EC}">
  <dimension ref="B2:S29"/>
  <sheetViews>
    <sheetView tabSelected="1" topLeftCell="B1" workbookViewId="0">
      <selection activeCell="S17" sqref="S17"/>
    </sheetView>
  </sheetViews>
  <sheetFormatPr baseColWidth="10" defaultColWidth="11.42578125" defaultRowHeight="15" x14ac:dyDescent="0.25"/>
  <cols>
    <col min="1" max="1" width="11.42578125" style="1"/>
    <col min="2" max="2" width="31.5703125" style="1" customWidth="1"/>
    <col min="3" max="3" width="7.42578125" style="1" bestFit="1" customWidth="1"/>
    <col min="4" max="5" width="13" style="1" bestFit="1" customWidth="1"/>
    <col min="6" max="6" width="14.5703125" style="1" bestFit="1" customWidth="1"/>
    <col min="7" max="8" width="13" style="1" bestFit="1" customWidth="1"/>
    <col min="9" max="9" width="13.140625" style="1" bestFit="1" customWidth="1"/>
    <col min="10" max="10" width="14.5703125" style="1" bestFit="1" customWidth="1"/>
    <col min="11" max="11" width="13" style="1" bestFit="1" customWidth="1"/>
    <col min="12" max="13" width="14.5703125" style="1" bestFit="1" customWidth="1"/>
    <col min="14" max="15" width="11.42578125" style="1"/>
    <col min="16" max="16" width="18.28515625" style="1" bestFit="1" customWidth="1"/>
    <col min="17" max="17" width="11.42578125" style="1"/>
    <col min="18" max="18" width="16.7109375" style="1" bestFit="1" customWidth="1"/>
    <col min="19" max="19" width="14.5703125" style="1" bestFit="1" customWidth="1"/>
    <col min="20" max="16384" width="11.42578125" style="1"/>
  </cols>
  <sheetData>
    <row r="2" spans="2:18" x14ac:dyDescent="0.25">
      <c r="B2" s="13" t="s">
        <v>42</v>
      </c>
      <c r="C2" s="13"/>
      <c r="D2" s="16" t="s">
        <v>43</v>
      </c>
      <c r="E2" s="16"/>
      <c r="F2" s="16"/>
      <c r="G2" s="16" t="s">
        <v>57</v>
      </c>
      <c r="H2" s="16"/>
      <c r="I2" s="16"/>
      <c r="J2" s="16" t="s">
        <v>59</v>
      </c>
      <c r="K2" s="16"/>
      <c r="L2" s="16"/>
      <c r="M2" s="13" t="s">
        <v>44</v>
      </c>
      <c r="N2" s="13" t="s">
        <v>45</v>
      </c>
      <c r="O2" s="13" t="s">
        <v>46</v>
      </c>
      <c r="P2" s="13" t="s">
        <v>47</v>
      </c>
      <c r="Q2" s="13" t="s">
        <v>48</v>
      </c>
      <c r="R2" s="13" t="s">
        <v>49</v>
      </c>
    </row>
    <row r="3" spans="2:18" ht="25.5" x14ac:dyDescent="0.25">
      <c r="B3" s="2" t="s">
        <v>29</v>
      </c>
      <c r="C3" s="2" t="s">
        <v>30</v>
      </c>
      <c r="D3" s="2" t="s">
        <v>50</v>
      </c>
      <c r="E3" s="2" t="s">
        <v>51</v>
      </c>
      <c r="F3" s="2" t="s">
        <v>52</v>
      </c>
      <c r="G3" s="2" t="s">
        <v>50</v>
      </c>
      <c r="H3" s="2" t="s">
        <v>51</v>
      </c>
      <c r="I3" s="2" t="s">
        <v>52</v>
      </c>
      <c r="J3" s="2" t="s">
        <v>50</v>
      </c>
      <c r="K3" s="2" t="s">
        <v>51</v>
      </c>
      <c r="L3" s="2" t="s">
        <v>52</v>
      </c>
      <c r="M3" s="13"/>
      <c r="N3" s="13"/>
      <c r="O3" s="13"/>
      <c r="P3" s="13"/>
      <c r="Q3" s="13"/>
      <c r="R3" s="13"/>
    </row>
    <row r="4" spans="2:18" x14ac:dyDescent="0.25">
      <c r="B4" s="3" t="s">
        <v>2</v>
      </c>
      <c r="C4" s="3" t="s">
        <v>1</v>
      </c>
      <c r="D4" s="4">
        <v>750</v>
      </c>
      <c r="E4" s="4">
        <f>+D4*0.19</f>
        <v>142.5</v>
      </c>
      <c r="F4" s="4">
        <f>+D4+E4</f>
        <v>892.5</v>
      </c>
      <c r="G4" s="4">
        <v>700</v>
      </c>
      <c r="H4" s="4">
        <f>+G4*0.19</f>
        <v>133</v>
      </c>
      <c r="I4" s="4">
        <f t="shared" ref="I4:I28" si="0">+G4+H4</f>
        <v>833</v>
      </c>
      <c r="J4" s="4">
        <v>680</v>
      </c>
      <c r="K4" s="4">
        <f t="shared" ref="K4:K28" si="1">+J4*0.19</f>
        <v>129.19999999999999</v>
      </c>
      <c r="L4" s="4">
        <f t="shared" ref="L4:L28" si="2">+J4+K4</f>
        <v>809.2</v>
      </c>
      <c r="M4" s="4">
        <f>+(F4+I4+L4)/3</f>
        <v>844.9</v>
      </c>
      <c r="N4" s="3">
        <v>1560</v>
      </c>
      <c r="O4" s="3">
        <v>0</v>
      </c>
      <c r="P4" s="4">
        <f>+(N4-O4)*M4</f>
        <v>1318044</v>
      </c>
      <c r="Q4" s="3">
        <v>1560</v>
      </c>
      <c r="R4" s="4">
        <f>+Q4*M4</f>
        <v>1318044</v>
      </c>
    </row>
    <row r="5" spans="2:18" x14ac:dyDescent="0.25">
      <c r="B5" s="3" t="s">
        <v>3</v>
      </c>
      <c r="C5" s="3" t="s">
        <v>1</v>
      </c>
      <c r="D5" s="4">
        <v>105000</v>
      </c>
      <c r="E5" s="4">
        <f t="shared" ref="E5:E28" si="3">+D5*0.19</f>
        <v>19950</v>
      </c>
      <c r="F5" s="4">
        <f t="shared" ref="F5:F28" si="4">+D5+E5</f>
        <v>124950</v>
      </c>
      <c r="G5" s="4">
        <v>75000</v>
      </c>
      <c r="H5" s="4">
        <f t="shared" ref="H5:H28" si="5">+G5*0.19</f>
        <v>14250</v>
      </c>
      <c r="I5" s="4">
        <f t="shared" si="0"/>
        <v>89250</v>
      </c>
      <c r="J5" s="4">
        <v>134454</v>
      </c>
      <c r="K5" s="4">
        <f t="shared" si="1"/>
        <v>25546.260000000002</v>
      </c>
      <c r="L5" s="4">
        <f t="shared" si="2"/>
        <v>160000.26</v>
      </c>
      <c r="M5" s="4">
        <f t="shared" ref="M5:M28" si="6">+(F5+I5+L5)/3</f>
        <v>124733.42</v>
      </c>
      <c r="N5" s="3">
        <v>2750</v>
      </c>
      <c r="O5" s="3">
        <v>0</v>
      </c>
      <c r="P5" s="4">
        <f t="shared" ref="P5:P28" si="7">+(N5-O5)*M5</f>
        <v>343016905</v>
      </c>
      <c r="Q5" s="3">
        <v>1507</v>
      </c>
      <c r="R5" s="4">
        <f t="shared" ref="R5:R28" si="8">+Q5*M5</f>
        <v>187973263.94</v>
      </c>
    </row>
    <row r="6" spans="2:18" x14ac:dyDescent="0.25">
      <c r="B6" s="3" t="s">
        <v>4</v>
      </c>
      <c r="C6" s="3" t="s">
        <v>1</v>
      </c>
      <c r="D6" s="4">
        <v>30500</v>
      </c>
      <c r="E6" s="4">
        <f t="shared" si="3"/>
        <v>5795</v>
      </c>
      <c r="F6" s="4">
        <f t="shared" si="4"/>
        <v>36295</v>
      </c>
      <c r="G6" s="4">
        <v>29800</v>
      </c>
      <c r="H6" s="4">
        <f t="shared" si="5"/>
        <v>5662</v>
      </c>
      <c r="I6" s="4">
        <f t="shared" si="0"/>
        <v>35462</v>
      </c>
      <c r="J6" s="4">
        <v>25210</v>
      </c>
      <c r="K6" s="4">
        <f t="shared" si="1"/>
        <v>4789.8999999999996</v>
      </c>
      <c r="L6" s="4">
        <f t="shared" si="2"/>
        <v>29999.9</v>
      </c>
      <c r="M6" s="4">
        <f t="shared" si="6"/>
        <v>33918.966666666667</v>
      </c>
      <c r="N6" s="3">
        <v>105</v>
      </c>
      <c r="O6" s="3">
        <v>0</v>
      </c>
      <c r="P6" s="4">
        <f t="shared" si="7"/>
        <v>3561491.5</v>
      </c>
      <c r="Q6" s="3">
        <v>100</v>
      </c>
      <c r="R6" s="4">
        <f t="shared" si="8"/>
        <v>3391896.6666666665</v>
      </c>
    </row>
    <row r="7" spans="2:18" x14ac:dyDescent="0.25">
      <c r="B7" s="3" t="s">
        <v>5</v>
      </c>
      <c r="C7" s="3" t="s">
        <v>1</v>
      </c>
      <c r="D7" s="4">
        <v>30500</v>
      </c>
      <c r="E7" s="4">
        <f t="shared" si="3"/>
        <v>5795</v>
      </c>
      <c r="F7" s="4">
        <f t="shared" si="4"/>
        <v>36295</v>
      </c>
      <c r="G7" s="4">
        <v>29800</v>
      </c>
      <c r="H7" s="4">
        <f t="shared" si="5"/>
        <v>5662</v>
      </c>
      <c r="I7" s="4">
        <f t="shared" si="0"/>
        <v>35462</v>
      </c>
      <c r="J7" s="4">
        <v>25210</v>
      </c>
      <c r="K7" s="4">
        <f t="shared" si="1"/>
        <v>4789.8999999999996</v>
      </c>
      <c r="L7" s="4">
        <f t="shared" si="2"/>
        <v>29999.9</v>
      </c>
      <c r="M7" s="4">
        <f t="shared" si="6"/>
        <v>33918.966666666667</v>
      </c>
      <c r="N7" s="3">
        <v>410</v>
      </c>
      <c r="O7" s="3">
        <v>0</v>
      </c>
      <c r="P7" s="4">
        <f t="shared" si="7"/>
        <v>13906776.333333334</v>
      </c>
      <c r="Q7" s="3">
        <v>338</v>
      </c>
      <c r="R7" s="4">
        <f t="shared" si="8"/>
        <v>11464610.733333334</v>
      </c>
    </row>
    <row r="8" spans="2:18" x14ac:dyDescent="0.25">
      <c r="B8" s="3" t="s">
        <v>6</v>
      </c>
      <c r="C8" s="3" t="s">
        <v>1</v>
      </c>
      <c r="D8" s="4">
        <v>30500</v>
      </c>
      <c r="E8" s="4">
        <f t="shared" si="3"/>
        <v>5795</v>
      </c>
      <c r="F8" s="4">
        <f t="shared" si="4"/>
        <v>36295</v>
      </c>
      <c r="G8" s="4">
        <v>29800</v>
      </c>
      <c r="H8" s="4">
        <f t="shared" si="5"/>
        <v>5662</v>
      </c>
      <c r="I8" s="4">
        <f t="shared" si="0"/>
        <v>35462</v>
      </c>
      <c r="J8" s="4">
        <v>25210</v>
      </c>
      <c r="K8" s="4">
        <f t="shared" si="1"/>
        <v>4789.8999999999996</v>
      </c>
      <c r="L8" s="4">
        <f t="shared" si="2"/>
        <v>29999.9</v>
      </c>
      <c r="M8" s="4">
        <f t="shared" si="6"/>
        <v>33918.966666666667</v>
      </c>
      <c r="N8" s="3">
        <v>360</v>
      </c>
      <c r="O8" s="3">
        <v>0</v>
      </c>
      <c r="P8" s="4">
        <f t="shared" si="7"/>
        <v>12210828</v>
      </c>
      <c r="Q8" s="3">
        <v>330</v>
      </c>
      <c r="R8" s="4">
        <f t="shared" si="8"/>
        <v>11193259</v>
      </c>
    </row>
    <row r="9" spans="2:18" x14ac:dyDescent="0.25">
      <c r="B9" s="3" t="s">
        <v>7</v>
      </c>
      <c r="C9" s="3" t="s">
        <v>1</v>
      </c>
      <c r="D9" s="4">
        <v>30500</v>
      </c>
      <c r="E9" s="4">
        <f t="shared" si="3"/>
        <v>5795</v>
      </c>
      <c r="F9" s="4">
        <f t="shared" si="4"/>
        <v>36295</v>
      </c>
      <c r="G9" s="4">
        <v>29800</v>
      </c>
      <c r="H9" s="4">
        <f t="shared" si="5"/>
        <v>5662</v>
      </c>
      <c r="I9" s="4">
        <f t="shared" si="0"/>
        <v>35462</v>
      </c>
      <c r="J9" s="4">
        <v>25210</v>
      </c>
      <c r="K9" s="4">
        <f t="shared" si="1"/>
        <v>4789.8999999999996</v>
      </c>
      <c r="L9" s="4">
        <f t="shared" si="2"/>
        <v>29999.9</v>
      </c>
      <c r="M9" s="4">
        <f t="shared" si="6"/>
        <v>33918.966666666667</v>
      </c>
      <c r="N9" s="3">
        <v>360</v>
      </c>
      <c r="O9" s="3">
        <v>0</v>
      </c>
      <c r="P9" s="4">
        <f t="shared" si="7"/>
        <v>12210828</v>
      </c>
      <c r="Q9" s="3">
        <v>330</v>
      </c>
      <c r="R9" s="4">
        <f t="shared" si="8"/>
        <v>11193259</v>
      </c>
    </row>
    <row r="10" spans="2:18" x14ac:dyDescent="0.25">
      <c r="B10" s="3" t="s">
        <v>8</v>
      </c>
      <c r="C10" s="3" t="s">
        <v>1</v>
      </c>
      <c r="D10" s="4">
        <v>30500</v>
      </c>
      <c r="E10" s="4">
        <f t="shared" si="3"/>
        <v>5795</v>
      </c>
      <c r="F10" s="4">
        <f t="shared" si="4"/>
        <v>36295</v>
      </c>
      <c r="G10" s="4">
        <v>29800</v>
      </c>
      <c r="H10" s="4">
        <f t="shared" si="5"/>
        <v>5662</v>
      </c>
      <c r="I10" s="4">
        <f t="shared" si="0"/>
        <v>35462</v>
      </c>
      <c r="J10" s="4">
        <v>25210</v>
      </c>
      <c r="K10" s="4">
        <f t="shared" si="1"/>
        <v>4789.8999999999996</v>
      </c>
      <c r="L10" s="4">
        <f t="shared" si="2"/>
        <v>29999.9</v>
      </c>
      <c r="M10" s="4">
        <f t="shared" si="6"/>
        <v>33918.966666666667</v>
      </c>
      <c r="N10" s="3">
        <v>340</v>
      </c>
      <c r="O10" s="3">
        <v>0</v>
      </c>
      <c r="P10" s="4">
        <f t="shared" si="7"/>
        <v>11532448.666666666</v>
      </c>
      <c r="Q10" s="3">
        <v>330</v>
      </c>
      <c r="R10" s="4">
        <f t="shared" si="8"/>
        <v>11193259</v>
      </c>
    </row>
    <row r="11" spans="2:18" x14ac:dyDescent="0.25">
      <c r="B11" s="3" t="s">
        <v>9</v>
      </c>
      <c r="C11" s="3" t="s">
        <v>1</v>
      </c>
      <c r="D11" s="4">
        <v>30500</v>
      </c>
      <c r="E11" s="4">
        <f t="shared" si="3"/>
        <v>5795</v>
      </c>
      <c r="F11" s="4">
        <f t="shared" si="4"/>
        <v>36295</v>
      </c>
      <c r="G11" s="4">
        <v>29800</v>
      </c>
      <c r="H11" s="4">
        <f t="shared" si="5"/>
        <v>5662</v>
      </c>
      <c r="I11" s="4">
        <f t="shared" si="0"/>
        <v>35462</v>
      </c>
      <c r="J11" s="4">
        <v>25210</v>
      </c>
      <c r="K11" s="4">
        <f t="shared" si="1"/>
        <v>4789.8999999999996</v>
      </c>
      <c r="L11" s="4">
        <f t="shared" si="2"/>
        <v>29999.9</v>
      </c>
      <c r="M11" s="4">
        <f t="shared" si="6"/>
        <v>33918.966666666667</v>
      </c>
      <c r="N11" s="3">
        <v>320</v>
      </c>
      <c r="O11" s="3">
        <v>0</v>
      </c>
      <c r="P11" s="4">
        <f t="shared" si="7"/>
        <v>10854069.333333334</v>
      </c>
      <c r="Q11" s="3">
        <v>220</v>
      </c>
      <c r="R11" s="4">
        <f t="shared" si="8"/>
        <v>7462172.666666667</v>
      </c>
    </row>
    <row r="12" spans="2:18" x14ac:dyDescent="0.25">
      <c r="B12" s="3" t="s">
        <v>10</v>
      </c>
      <c r="C12" s="3" t="s">
        <v>1</v>
      </c>
      <c r="D12" s="4">
        <v>30500</v>
      </c>
      <c r="E12" s="4">
        <f t="shared" si="3"/>
        <v>5795</v>
      </c>
      <c r="F12" s="4">
        <f t="shared" si="4"/>
        <v>36295</v>
      </c>
      <c r="G12" s="4">
        <v>29800</v>
      </c>
      <c r="H12" s="4">
        <f t="shared" si="5"/>
        <v>5662</v>
      </c>
      <c r="I12" s="4">
        <f t="shared" si="0"/>
        <v>35462</v>
      </c>
      <c r="J12" s="4">
        <v>25210</v>
      </c>
      <c r="K12" s="4">
        <f t="shared" si="1"/>
        <v>4789.8999999999996</v>
      </c>
      <c r="L12" s="4">
        <f t="shared" si="2"/>
        <v>29999.9</v>
      </c>
      <c r="M12" s="4">
        <f t="shared" si="6"/>
        <v>33918.966666666667</v>
      </c>
      <c r="N12" s="3">
        <v>250</v>
      </c>
      <c r="O12" s="3">
        <v>0</v>
      </c>
      <c r="P12" s="4">
        <f t="shared" si="7"/>
        <v>8479741.666666666</v>
      </c>
      <c r="Q12" s="3">
        <v>220</v>
      </c>
      <c r="R12" s="4">
        <f t="shared" si="8"/>
        <v>7462172.666666667</v>
      </c>
    </row>
    <row r="13" spans="2:18" x14ac:dyDescent="0.25">
      <c r="B13" s="3" t="s">
        <v>11</v>
      </c>
      <c r="C13" s="3" t="s">
        <v>1</v>
      </c>
      <c r="D13" s="4">
        <v>30500</v>
      </c>
      <c r="E13" s="4">
        <f t="shared" si="3"/>
        <v>5795</v>
      </c>
      <c r="F13" s="4">
        <f t="shared" si="4"/>
        <v>36295</v>
      </c>
      <c r="G13" s="4">
        <v>29800</v>
      </c>
      <c r="H13" s="4">
        <f t="shared" si="5"/>
        <v>5662</v>
      </c>
      <c r="I13" s="4">
        <f t="shared" si="0"/>
        <v>35462</v>
      </c>
      <c r="J13" s="4">
        <v>25210</v>
      </c>
      <c r="K13" s="4">
        <f t="shared" si="1"/>
        <v>4789.8999999999996</v>
      </c>
      <c r="L13" s="4">
        <f t="shared" si="2"/>
        <v>29999.9</v>
      </c>
      <c r="M13" s="4">
        <f t="shared" si="6"/>
        <v>33918.966666666667</v>
      </c>
      <c r="N13" s="3">
        <v>146</v>
      </c>
      <c r="O13" s="3">
        <v>0</v>
      </c>
      <c r="P13" s="4">
        <f t="shared" si="7"/>
        <v>4952169.1333333338</v>
      </c>
      <c r="Q13" s="3">
        <v>110</v>
      </c>
      <c r="R13" s="4">
        <f t="shared" si="8"/>
        <v>3731086.3333333335</v>
      </c>
    </row>
    <row r="14" spans="2:18" x14ac:dyDescent="0.25">
      <c r="B14" s="3" t="s">
        <v>12</v>
      </c>
      <c r="C14" s="3" t="s">
        <v>1</v>
      </c>
      <c r="D14" s="4">
        <v>30500</v>
      </c>
      <c r="E14" s="4">
        <f t="shared" si="3"/>
        <v>5795</v>
      </c>
      <c r="F14" s="4">
        <f t="shared" si="4"/>
        <v>36295</v>
      </c>
      <c r="G14" s="4">
        <v>29800</v>
      </c>
      <c r="H14" s="4">
        <f t="shared" si="5"/>
        <v>5662</v>
      </c>
      <c r="I14" s="4">
        <f t="shared" si="0"/>
        <v>35462</v>
      </c>
      <c r="J14" s="4">
        <v>25210</v>
      </c>
      <c r="K14" s="4">
        <f t="shared" si="1"/>
        <v>4789.8999999999996</v>
      </c>
      <c r="L14" s="4">
        <f t="shared" si="2"/>
        <v>29999.9</v>
      </c>
      <c r="M14" s="4">
        <f t="shared" si="6"/>
        <v>33918.966666666667</v>
      </c>
      <c r="N14" s="3">
        <v>136</v>
      </c>
      <c r="O14" s="3">
        <v>0</v>
      </c>
      <c r="P14" s="4">
        <f t="shared" si="7"/>
        <v>4612979.4666666668</v>
      </c>
      <c r="Q14" s="3">
        <v>110</v>
      </c>
      <c r="R14" s="4">
        <f t="shared" si="8"/>
        <v>3731086.3333333335</v>
      </c>
    </row>
    <row r="15" spans="2:18" x14ac:dyDescent="0.25">
      <c r="B15" s="3" t="s">
        <v>13</v>
      </c>
      <c r="C15" s="3" t="s">
        <v>1</v>
      </c>
      <c r="D15" s="4">
        <v>30500</v>
      </c>
      <c r="E15" s="4">
        <f t="shared" si="3"/>
        <v>5795</v>
      </c>
      <c r="F15" s="4">
        <f t="shared" si="4"/>
        <v>36295</v>
      </c>
      <c r="G15" s="4">
        <v>29800</v>
      </c>
      <c r="H15" s="4">
        <f t="shared" si="5"/>
        <v>5662</v>
      </c>
      <c r="I15" s="4">
        <f t="shared" si="0"/>
        <v>35462</v>
      </c>
      <c r="J15" s="4">
        <v>25210</v>
      </c>
      <c r="K15" s="4">
        <f t="shared" si="1"/>
        <v>4789.8999999999996</v>
      </c>
      <c r="L15" s="4">
        <f t="shared" si="2"/>
        <v>29999.9</v>
      </c>
      <c r="M15" s="4">
        <f t="shared" si="6"/>
        <v>33918.966666666667</v>
      </c>
      <c r="N15" s="3">
        <v>126</v>
      </c>
      <c r="O15" s="3">
        <v>0</v>
      </c>
      <c r="P15" s="4">
        <f t="shared" si="7"/>
        <v>4273789.8</v>
      </c>
      <c r="Q15" s="3">
        <v>110</v>
      </c>
      <c r="R15" s="4">
        <f t="shared" si="8"/>
        <v>3731086.3333333335</v>
      </c>
    </row>
    <row r="16" spans="2:18" x14ac:dyDescent="0.25">
      <c r="B16" s="3" t="s">
        <v>15</v>
      </c>
      <c r="C16" s="3" t="s">
        <v>14</v>
      </c>
      <c r="D16" s="4">
        <v>115000</v>
      </c>
      <c r="E16" s="4">
        <f t="shared" si="3"/>
        <v>21850</v>
      </c>
      <c r="F16" s="4">
        <f t="shared" si="4"/>
        <v>136850</v>
      </c>
      <c r="G16" s="4">
        <v>80000</v>
      </c>
      <c r="H16" s="4">
        <f t="shared" si="5"/>
        <v>15200</v>
      </c>
      <c r="I16" s="4">
        <f t="shared" si="0"/>
        <v>95200</v>
      </c>
      <c r="J16" s="4">
        <v>105000</v>
      </c>
      <c r="K16" s="4">
        <f t="shared" si="1"/>
        <v>19950</v>
      </c>
      <c r="L16" s="4">
        <f t="shared" si="2"/>
        <v>124950</v>
      </c>
      <c r="M16" s="4">
        <f t="shared" si="6"/>
        <v>119000</v>
      </c>
      <c r="N16" s="3">
        <v>1878</v>
      </c>
      <c r="O16" s="3">
        <v>0</v>
      </c>
      <c r="P16" s="4">
        <f t="shared" si="7"/>
        <v>223482000</v>
      </c>
      <c r="Q16" s="3">
        <v>1320</v>
      </c>
      <c r="R16" s="4">
        <f t="shared" si="8"/>
        <v>157080000</v>
      </c>
    </row>
    <row r="17" spans="2:19" x14ac:dyDescent="0.25">
      <c r="B17" s="3" t="s">
        <v>16</v>
      </c>
      <c r="C17" s="3" t="s">
        <v>1</v>
      </c>
      <c r="D17" s="4">
        <v>7500</v>
      </c>
      <c r="E17" s="4">
        <f t="shared" si="3"/>
        <v>1425</v>
      </c>
      <c r="F17" s="4">
        <f t="shared" si="4"/>
        <v>8925</v>
      </c>
      <c r="G17" s="4">
        <v>8000</v>
      </c>
      <c r="H17" s="4">
        <f t="shared" si="5"/>
        <v>1520</v>
      </c>
      <c r="I17" s="4">
        <f t="shared" si="0"/>
        <v>9520</v>
      </c>
      <c r="J17" s="4">
        <v>8500</v>
      </c>
      <c r="K17" s="4">
        <f t="shared" si="1"/>
        <v>1615</v>
      </c>
      <c r="L17" s="4">
        <f t="shared" si="2"/>
        <v>10115</v>
      </c>
      <c r="M17" s="4">
        <f t="shared" si="6"/>
        <v>9520</v>
      </c>
      <c r="N17" s="3">
        <v>3720</v>
      </c>
      <c r="O17" s="3">
        <v>0</v>
      </c>
      <c r="P17" s="4">
        <f t="shared" si="7"/>
        <v>35414400</v>
      </c>
      <c r="Q17" s="3">
        <v>0</v>
      </c>
      <c r="R17" s="4">
        <f t="shared" si="8"/>
        <v>0</v>
      </c>
      <c r="S17" s="17">
        <f>M17*1000</f>
        <v>9520000</v>
      </c>
    </row>
    <row r="18" spans="2:19" x14ac:dyDescent="0.25">
      <c r="B18" s="3" t="s">
        <v>17</v>
      </c>
      <c r="C18" s="3" t="s">
        <v>1</v>
      </c>
      <c r="D18" s="4">
        <v>8000</v>
      </c>
      <c r="E18" s="4">
        <f t="shared" si="3"/>
        <v>1520</v>
      </c>
      <c r="F18" s="4">
        <f t="shared" si="4"/>
        <v>9520</v>
      </c>
      <c r="G18" s="4">
        <v>6500</v>
      </c>
      <c r="H18" s="4">
        <f t="shared" si="5"/>
        <v>1235</v>
      </c>
      <c r="I18" s="4">
        <f t="shared" si="0"/>
        <v>7735</v>
      </c>
      <c r="J18" s="4">
        <v>5000</v>
      </c>
      <c r="K18" s="4">
        <f t="shared" si="1"/>
        <v>950</v>
      </c>
      <c r="L18" s="4">
        <f t="shared" si="2"/>
        <v>5950</v>
      </c>
      <c r="M18" s="4">
        <f t="shared" si="6"/>
        <v>7735</v>
      </c>
      <c r="N18" s="3">
        <v>1335</v>
      </c>
      <c r="O18" s="3">
        <v>0</v>
      </c>
      <c r="P18" s="4">
        <f t="shared" si="7"/>
        <v>10326225</v>
      </c>
      <c r="Q18" s="3">
        <v>1103</v>
      </c>
      <c r="R18" s="4">
        <f t="shared" si="8"/>
        <v>8531705</v>
      </c>
    </row>
    <row r="19" spans="2:19" x14ac:dyDescent="0.25">
      <c r="B19" s="3" t="s">
        <v>18</v>
      </c>
      <c r="C19" s="3" t="s">
        <v>1</v>
      </c>
      <c r="D19" s="4">
        <v>180000</v>
      </c>
      <c r="E19" s="4">
        <f t="shared" si="3"/>
        <v>34200</v>
      </c>
      <c r="F19" s="4">
        <f t="shared" si="4"/>
        <v>214200</v>
      </c>
      <c r="G19" s="4">
        <v>170000</v>
      </c>
      <c r="H19" s="4">
        <f t="shared" si="5"/>
        <v>32300</v>
      </c>
      <c r="I19" s="4">
        <f t="shared" si="0"/>
        <v>202300</v>
      </c>
      <c r="J19" s="4">
        <v>114286</v>
      </c>
      <c r="K19" s="4">
        <f t="shared" si="1"/>
        <v>21714.34</v>
      </c>
      <c r="L19" s="4">
        <f t="shared" si="2"/>
        <v>136000.34</v>
      </c>
      <c r="M19" s="4">
        <f t="shared" si="6"/>
        <v>184166.78</v>
      </c>
      <c r="N19" s="3">
        <v>500</v>
      </c>
      <c r="O19" s="3">
        <v>0</v>
      </c>
      <c r="P19" s="4">
        <f t="shared" si="7"/>
        <v>92083390</v>
      </c>
      <c r="Q19" s="3">
        <v>165</v>
      </c>
      <c r="R19" s="4">
        <f t="shared" si="8"/>
        <v>30387518.699999999</v>
      </c>
    </row>
    <row r="20" spans="2:19" x14ac:dyDescent="0.25">
      <c r="B20" s="3" t="s">
        <v>19</v>
      </c>
      <c r="C20" s="3" t="s">
        <v>1</v>
      </c>
      <c r="D20" s="4">
        <v>160000</v>
      </c>
      <c r="E20" s="4">
        <f t="shared" si="3"/>
        <v>30400</v>
      </c>
      <c r="F20" s="4">
        <f t="shared" si="4"/>
        <v>190400</v>
      </c>
      <c r="G20" s="4">
        <v>115000</v>
      </c>
      <c r="H20" s="4">
        <f t="shared" si="5"/>
        <v>21850</v>
      </c>
      <c r="I20" s="4">
        <f t="shared" si="0"/>
        <v>136850</v>
      </c>
      <c r="J20" s="4">
        <v>172269</v>
      </c>
      <c r="K20" s="4">
        <f t="shared" si="1"/>
        <v>32731.11</v>
      </c>
      <c r="L20" s="4">
        <f t="shared" si="2"/>
        <v>205000.11</v>
      </c>
      <c r="M20" s="4">
        <f t="shared" si="6"/>
        <v>177416.70333333334</v>
      </c>
      <c r="N20" s="3">
        <v>555</v>
      </c>
      <c r="O20" s="3">
        <v>0</v>
      </c>
      <c r="P20" s="4">
        <f t="shared" si="7"/>
        <v>98466270.350000009</v>
      </c>
      <c r="Q20" s="3">
        <v>165</v>
      </c>
      <c r="R20" s="4">
        <f t="shared" si="8"/>
        <v>29273756.050000001</v>
      </c>
    </row>
    <row r="21" spans="2:19" x14ac:dyDescent="0.25">
      <c r="B21" s="3" t="s">
        <v>20</v>
      </c>
      <c r="C21" s="3" t="s">
        <v>1</v>
      </c>
      <c r="D21" s="11">
        <v>700000</v>
      </c>
      <c r="E21" s="11">
        <f t="shared" si="3"/>
        <v>133000</v>
      </c>
      <c r="F21" s="11">
        <f t="shared" si="4"/>
        <v>833000</v>
      </c>
      <c r="G21" s="11">
        <v>600000</v>
      </c>
      <c r="H21" s="11">
        <f t="shared" si="5"/>
        <v>114000</v>
      </c>
      <c r="I21" s="11">
        <f t="shared" si="0"/>
        <v>714000</v>
      </c>
      <c r="J21" s="11">
        <v>1160000</v>
      </c>
      <c r="K21" s="11">
        <f t="shared" si="1"/>
        <v>220400</v>
      </c>
      <c r="L21" s="11">
        <f t="shared" si="2"/>
        <v>1380400</v>
      </c>
      <c r="M21" s="11">
        <f t="shared" si="6"/>
        <v>975800</v>
      </c>
      <c r="N21" s="14">
        <v>39</v>
      </c>
      <c r="O21" s="14">
        <v>0</v>
      </c>
      <c r="P21" s="11">
        <f t="shared" si="7"/>
        <v>38056200</v>
      </c>
      <c r="Q21" s="14">
        <v>0</v>
      </c>
      <c r="R21" s="11">
        <f t="shared" si="8"/>
        <v>0</v>
      </c>
    </row>
    <row r="22" spans="2:19" x14ac:dyDescent="0.25">
      <c r="B22" s="3" t="s">
        <v>21</v>
      </c>
      <c r="C22" s="3" t="s">
        <v>1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5"/>
      <c r="O22" s="15"/>
      <c r="P22" s="12"/>
      <c r="Q22" s="15"/>
      <c r="R22" s="12"/>
    </row>
    <row r="23" spans="2:19" x14ac:dyDescent="0.25">
      <c r="B23" s="3" t="s">
        <v>22</v>
      </c>
      <c r="C23" s="3" t="s">
        <v>1</v>
      </c>
      <c r="D23" s="4">
        <v>885000</v>
      </c>
      <c r="E23" s="4">
        <f t="shared" si="3"/>
        <v>168150</v>
      </c>
      <c r="F23" s="4">
        <f t="shared" si="4"/>
        <v>1053150</v>
      </c>
      <c r="G23" s="4">
        <v>800000</v>
      </c>
      <c r="H23" s="4">
        <f t="shared" si="5"/>
        <v>152000</v>
      </c>
      <c r="I23" s="4">
        <f t="shared" si="0"/>
        <v>952000</v>
      </c>
      <c r="J23" s="4">
        <v>1600000</v>
      </c>
      <c r="K23" s="4">
        <f t="shared" si="1"/>
        <v>304000</v>
      </c>
      <c r="L23" s="4">
        <f t="shared" si="2"/>
        <v>1904000</v>
      </c>
      <c r="M23" s="4">
        <f t="shared" si="6"/>
        <v>1303050</v>
      </c>
      <c r="N23" s="3">
        <v>92</v>
      </c>
      <c r="O23" s="3">
        <v>0</v>
      </c>
      <c r="P23" s="4">
        <f t="shared" si="7"/>
        <v>119880600</v>
      </c>
      <c r="Q23" s="3">
        <v>0</v>
      </c>
      <c r="R23" s="4">
        <f t="shared" si="8"/>
        <v>0</v>
      </c>
    </row>
    <row r="24" spans="2:19" ht="25.5" x14ac:dyDescent="0.25">
      <c r="B24" s="3" t="s">
        <v>23</v>
      </c>
      <c r="C24" s="3" t="s">
        <v>1</v>
      </c>
      <c r="D24" s="4">
        <v>105000</v>
      </c>
      <c r="E24" s="4">
        <f t="shared" si="3"/>
        <v>19950</v>
      </c>
      <c r="F24" s="4">
        <f t="shared" si="4"/>
        <v>124950</v>
      </c>
      <c r="G24" s="4">
        <v>100000</v>
      </c>
      <c r="H24" s="4">
        <f t="shared" si="5"/>
        <v>19000</v>
      </c>
      <c r="I24" s="4">
        <f t="shared" si="0"/>
        <v>119000</v>
      </c>
      <c r="J24" s="4">
        <v>110000</v>
      </c>
      <c r="K24" s="4">
        <f t="shared" si="1"/>
        <v>20900</v>
      </c>
      <c r="L24" s="4">
        <f t="shared" si="2"/>
        <v>130900</v>
      </c>
      <c r="M24" s="4">
        <f t="shared" si="6"/>
        <v>124950</v>
      </c>
      <c r="N24" s="3">
        <v>2260</v>
      </c>
      <c r="O24" s="3">
        <v>0</v>
      </c>
      <c r="P24" s="4">
        <f t="shared" si="7"/>
        <v>282387000</v>
      </c>
      <c r="Q24" s="3">
        <v>1210</v>
      </c>
      <c r="R24" s="4">
        <f t="shared" si="8"/>
        <v>151189500</v>
      </c>
    </row>
    <row r="25" spans="2:19" x14ac:dyDescent="0.25">
      <c r="B25" s="3" t="s">
        <v>24</v>
      </c>
      <c r="C25" s="3" t="s">
        <v>1</v>
      </c>
      <c r="D25" s="4">
        <v>180000</v>
      </c>
      <c r="E25" s="4">
        <f t="shared" si="3"/>
        <v>34200</v>
      </c>
      <c r="F25" s="4">
        <f t="shared" si="4"/>
        <v>214200</v>
      </c>
      <c r="G25" s="4">
        <v>190000</v>
      </c>
      <c r="H25" s="4">
        <f t="shared" si="5"/>
        <v>36100</v>
      </c>
      <c r="I25" s="4">
        <f t="shared" si="0"/>
        <v>226100</v>
      </c>
      <c r="J25" s="4">
        <v>185000</v>
      </c>
      <c r="K25" s="4">
        <f t="shared" si="1"/>
        <v>35150</v>
      </c>
      <c r="L25" s="4">
        <f t="shared" si="2"/>
        <v>220150</v>
      </c>
      <c r="M25" s="4">
        <f t="shared" si="6"/>
        <v>220150</v>
      </c>
      <c r="N25" s="3">
        <v>54</v>
      </c>
      <c r="O25" s="3">
        <v>0</v>
      </c>
      <c r="P25" s="4">
        <f t="shared" si="7"/>
        <v>11888100</v>
      </c>
      <c r="Q25" s="3">
        <v>33</v>
      </c>
      <c r="R25" s="4">
        <f t="shared" si="8"/>
        <v>7264950</v>
      </c>
    </row>
    <row r="26" spans="2:19" ht="25.5" x14ac:dyDescent="0.25">
      <c r="B26" s="3" t="s">
        <v>25</v>
      </c>
      <c r="C26" s="3" t="s">
        <v>26</v>
      </c>
      <c r="D26" s="4">
        <v>90000</v>
      </c>
      <c r="E26" s="4">
        <f t="shared" si="3"/>
        <v>17100</v>
      </c>
      <c r="F26" s="4">
        <f t="shared" si="4"/>
        <v>107100</v>
      </c>
      <c r="G26" s="4">
        <v>85000</v>
      </c>
      <c r="H26" s="4">
        <f t="shared" si="5"/>
        <v>16150</v>
      </c>
      <c r="I26" s="4">
        <f t="shared" si="0"/>
        <v>101150</v>
      </c>
      <c r="J26" s="4">
        <v>92000</v>
      </c>
      <c r="K26" s="4">
        <f t="shared" si="1"/>
        <v>17480</v>
      </c>
      <c r="L26" s="4">
        <f t="shared" si="2"/>
        <v>109480</v>
      </c>
      <c r="M26" s="4">
        <f t="shared" si="6"/>
        <v>105910</v>
      </c>
      <c r="N26" s="3">
        <v>546</v>
      </c>
      <c r="O26" s="3">
        <v>0</v>
      </c>
      <c r="P26" s="4">
        <f t="shared" si="7"/>
        <v>57826860</v>
      </c>
      <c r="Q26" s="3">
        <v>50</v>
      </c>
      <c r="R26" s="4">
        <f t="shared" si="8"/>
        <v>5295500</v>
      </c>
    </row>
    <row r="27" spans="2:19" ht="25.5" x14ac:dyDescent="0.25">
      <c r="B27" s="3" t="s">
        <v>27</v>
      </c>
      <c r="C27" s="3" t="s">
        <v>1</v>
      </c>
      <c r="D27" s="4">
        <v>92000</v>
      </c>
      <c r="E27" s="4">
        <f t="shared" si="3"/>
        <v>17480</v>
      </c>
      <c r="F27" s="4">
        <f t="shared" si="4"/>
        <v>109480</v>
      </c>
      <c r="G27" s="4">
        <v>88000</v>
      </c>
      <c r="H27" s="4">
        <f t="shared" si="5"/>
        <v>16720</v>
      </c>
      <c r="I27" s="4">
        <f t="shared" si="0"/>
        <v>104720</v>
      </c>
      <c r="J27" s="4">
        <v>90000</v>
      </c>
      <c r="K27" s="4">
        <f t="shared" si="1"/>
        <v>17100</v>
      </c>
      <c r="L27" s="4">
        <f t="shared" si="2"/>
        <v>107100</v>
      </c>
      <c r="M27" s="4">
        <f t="shared" si="6"/>
        <v>107100</v>
      </c>
      <c r="N27" s="3">
        <v>128</v>
      </c>
      <c r="O27" s="3">
        <v>2</v>
      </c>
      <c r="P27" s="4">
        <f t="shared" si="7"/>
        <v>13494600</v>
      </c>
      <c r="Q27" s="3">
        <v>33</v>
      </c>
      <c r="R27" s="4">
        <f t="shared" si="8"/>
        <v>3534300</v>
      </c>
    </row>
    <row r="28" spans="2:19" x14ac:dyDescent="0.25">
      <c r="B28" s="3" t="s">
        <v>28</v>
      </c>
      <c r="C28" s="3" t="s">
        <v>58</v>
      </c>
      <c r="D28" s="4">
        <v>90500</v>
      </c>
      <c r="E28" s="4">
        <f t="shared" si="3"/>
        <v>17195</v>
      </c>
      <c r="F28" s="4">
        <f t="shared" si="4"/>
        <v>107695</v>
      </c>
      <c r="G28" s="4">
        <v>95000</v>
      </c>
      <c r="H28" s="4">
        <f t="shared" si="5"/>
        <v>18050</v>
      </c>
      <c r="I28" s="4">
        <f t="shared" si="0"/>
        <v>113050</v>
      </c>
      <c r="J28" s="4">
        <v>89000</v>
      </c>
      <c r="K28" s="4">
        <f t="shared" si="1"/>
        <v>16910</v>
      </c>
      <c r="L28" s="4">
        <f t="shared" si="2"/>
        <v>105910</v>
      </c>
      <c r="M28" s="4">
        <f t="shared" si="6"/>
        <v>108885</v>
      </c>
      <c r="N28" s="3">
        <v>1350</v>
      </c>
      <c r="O28" s="3">
        <v>0</v>
      </c>
      <c r="P28" s="4">
        <f t="shared" si="7"/>
        <v>146994750</v>
      </c>
      <c r="Q28" s="3">
        <v>33</v>
      </c>
      <c r="R28" s="4">
        <f t="shared" si="8"/>
        <v>3593205</v>
      </c>
    </row>
    <row r="29" spans="2:19" x14ac:dyDescent="0.25">
      <c r="P29" s="5">
        <f>SUM(P4:P28)</f>
        <v>1561230466.25</v>
      </c>
      <c r="R29" s="5">
        <f>SUM(R4:R28)</f>
        <v>659995631.42333329</v>
      </c>
    </row>
  </sheetData>
  <mergeCells count="25">
    <mergeCell ref="B2:C2"/>
    <mergeCell ref="D2:F2"/>
    <mergeCell ref="G2:I2"/>
    <mergeCell ref="J2:L2"/>
    <mergeCell ref="M2:M3"/>
    <mergeCell ref="I21:I22"/>
    <mergeCell ref="O2:O3"/>
    <mergeCell ref="P2:P3"/>
    <mergeCell ref="Q2:Q3"/>
    <mergeCell ref="R2:R3"/>
    <mergeCell ref="N2:N3"/>
    <mergeCell ref="P21:P22"/>
    <mergeCell ref="Q21:Q22"/>
    <mergeCell ref="R21:R22"/>
    <mergeCell ref="J21:J22"/>
    <mergeCell ref="K21:K22"/>
    <mergeCell ref="L21:L22"/>
    <mergeCell ref="M21:M22"/>
    <mergeCell ref="N21:N22"/>
    <mergeCell ref="O21:O22"/>
    <mergeCell ref="D21:D22"/>
    <mergeCell ref="E21:E22"/>
    <mergeCell ref="F21:F22"/>
    <mergeCell ref="G21:G22"/>
    <mergeCell ref="H21:H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1591E-A3D9-49DF-B38D-B12F6EB385A6}">
  <dimension ref="B2:Q34"/>
  <sheetViews>
    <sheetView workbookViewId="0">
      <selection activeCell="Q30" sqref="Q30"/>
    </sheetView>
  </sheetViews>
  <sheetFormatPr baseColWidth="10" defaultColWidth="11.42578125" defaultRowHeight="12.75" x14ac:dyDescent="0.25"/>
  <cols>
    <col min="1" max="1" width="11.42578125" style="8"/>
    <col min="2" max="2" width="31.5703125" style="8" customWidth="1"/>
    <col min="3" max="3" width="7.42578125" style="8" bestFit="1" customWidth="1"/>
    <col min="4" max="5" width="13" style="8" bestFit="1" customWidth="1"/>
    <col min="6" max="6" width="14.5703125" style="8" bestFit="1" customWidth="1"/>
    <col min="7" max="8" width="11.42578125" style="8"/>
    <col min="9" max="9" width="13.140625" style="8" bestFit="1" customWidth="1"/>
    <col min="10" max="10" width="12.42578125" style="8" bestFit="1" customWidth="1"/>
    <col min="11" max="11" width="11.42578125" style="8"/>
    <col min="12" max="12" width="13.140625" style="8" bestFit="1" customWidth="1"/>
    <col min="13" max="13" width="13" style="8" bestFit="1" customWidth="1"/>
    <col min="14" max="14" width="11.42578125" style="8"/>
    <col min="15" max="15" width="16.7109375" style="8" bestFit="1" customWidth="1"/>
    <col min="16" max="16" width="11.42578125" style="8"/>
    <col min="17" max="17" width="14.140625" style="10" bestFit="1" customWidth="1"/>
    <col min="18" max="16384" width="11.42578125" style="8"/>
  </cols>
  <sheetData>
    <row r="2" spans="2:17" x14ac:dyDescent="0.25">
      <c r="B2" s="13" t="s">
        <v>42</v>
      </c>
      <c r="C2" s="13"/>
      <c r="D2" s="16" t="s">
        <v>43</v>
      </c>
      <c r="E2" s="16"/>
      <c r="F2" s="16"/>
      <c r="G2" s="16" t="s">
        <v>57</v>
      </c>
      <c r="H2" s="16"/>
      <c r="I2" s="16"/>
      <c r="J2" s="16" t="s">
        <v>59</v>
      </c>
      <c r="K2" s="16"/>
      <c r="L2" s="16"/>
      <c r="M2" s="13" t="s">
        <v>44</v>
      </c>
      <c r="N2" s="13" t="s">
        <v>48</v>
      </c>
      <c r="O2" s="13" t="s">
        <v>49</v>
      </c>
    </row>
    <row r="3" spans="2:17" ht="25.5" x14ac:dyDescent="0.25">
      <c r="B3" s="2" t="s">
        <v>29</v>
      </c>
      <c r="C3" s="2" t="s">
        <v>30</v>
      </c>
      <c r="D3" s="2" t="s">
        <v>50</v>
      </c>
      <c r="E3" s="2" t="s">
        <v>51</v>
      </c>
      <c r="F3" s="2" t="s">
        <v>52</v>
      </c>
      <c r="G3" s="2" t="s">
        <v>50</v>
      </c>
      <c r="H3" s="2" t="s">
        <v>51</v>
      </c>
      <c r="I3" s="2" t="s">
        <v>52</v>
      </c>
      <c r="J3" s="2" t="s">
        <v>50</v>
      </c>
      <c r="K3" s="2" t="s">
        <v>51</v>
      </c>
      <c r="L3" s="2" t="s">
        <v>52</v>
      </c>
      <c r="M3" s="13"/>
      <c r="N3" s="13"/>
      <c r="O3" s="13"/>
    </row>
    <row r="4" spans="2:17" x14ac:dyDescent="0.25">
      <c r="B4" s="13" t="s">
        <v>53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2:17" x14ac:dyDescent="0.25">
      <c r="B5" s="3" t="s">
        <v>3</v>
      </c>
      <c r="C5" s="3" t="s">
        <v>1</v>
      </c>
      <c r="D5" s="7">
        <v>105000</v>
      </c>
      <c r="E5" s="7">
        <f t="shared" ref="E5:E31" si="0">+D5*0.19</f>
        <v>19950</v>
      </c>
      <c r="F5" s="7">
        <f t="shared" ref="F5:F31" si="1">+D5+E5</f>
        <v>124950</v>
      </c>
      <c r="G5" s="7">
        <v>75000</v>
      </c>
      <c r="H5" s="7">
        <f t="shared" ref="H5:H31" si="2">+G5*0.19</f>
        <v>14250</v>
      </c>
      <c r="I5" s="7">
        <f t="shared" ref="I5:I31" si="3">+G5+H5</f>
        <v>89250</v>
      </c>
      <c r="J5" s="7">
        <v>134454</v>
      </c>
      <c r="K5" s="7">
        <f t="shared" ref="K5:K31" si="4">+J5*0.19</f>
        <v>25546.260000000002</v>
      </c>
      <c r="L5" s="7">
        <f t="shared" ref="L5:L31" si="5">+J5+K5</f>
        <v>160000.26</v>
      </c>
      <c r="M5" s="7">
        <f t="shared" ref="M5:M31" si="6">+(F5+I5+L5)/3</f>
        <v>124733.42</v>
      </c>
      <c r="N5" s="3">
        <v>1507</v>
      </c>
      <c r="O5" s="7">
        <f t="shared" ref="O5:O15" si="7">+N5*M5</f>
        <v>187973263.94</v>
      </c>
    </row>
    <row r="6" spans="2:17" x14ac:dyDescent="0.25">
      <c r="B6" s="3" t="s">
        <v>4</v>
      </c>
      <c r="C6" s="3" t="s">
        <v>1</v>
      </c>
      <c r="D6" s="7">
        <v>30500</v>
      </c>
      <c r="E6" s="7">
        <f t="shared" si="0"/>
        <v>5795</v>
      </c>
      <c r="F6" s="7">
        <f t="shared" si="1"/>
        <v>36295</v>
      </c>
      <c r="G6" s="7">
        <v>29800</v>
      </c>
      <c r="H6" s="7">
        <f t="shared" si="2"/>
        <v>5662</v>
      </c>
      <c r="I6" s="7">
        <f t="shared" si="3"/>
        <v>35462</v>
      </c>
      <c r="J6" s="7">
        <v>25210</v>
      </c>
      <c r="K6" s="7">
        <f t="shared" si="4"/>
        <v>4789.8999999999996</v>
      </c>
      <c r="L6" s="7">
        <f t="shared" si="5"/>
        <v>29999.9</v>
      </c>
      <c r="M6" s="7">
        <f t="shared" si="6"/>
        <v>33918.966666666667</v>
      </c>
      <c r="N6" s="3">
        <v>100</v>
      </c>
      <c r="O6" s="7">
        <f t="shared" si="7"/>
        <v>3391896.6666666665</v>
      </c>
    </row>
    <row r="7" spans="2:17" x14ac:dyDescent="0.25">
      <c r="B7" s="3" t="s">
        <v>5</v>
      </c>
      <c r="C7" s="3" t="s">
        <v>1</v>
      </c>
      <c r="D7" s="7">
        <v>30500</v>
      </c>
      <c r="E7" s="7">
        <f t="shared" si="0"/>
        <v>5795</v>
      </c>
      <c r="F7" s="7">
        <f t="shared" si="1"/>
        <v>36295</v>
      </c>
      <c r="G7" s="7">
        <v>29800</v>
      </c>
      <c r="H7" s="7">
        <f t="shared" si="2"/>
        <v>5662</v>
      </c>
      <c r="I7" s="7">
        <f t="shared" si="3"/>
        <v>35462</v>
      </c>
      <c r="J7" s="7">
        <v>25210</v>
      </c>
      <c r="K7" s="7">
        <f t="shared" si="4"/>
        <v>4789.8999999999996</v>
      </c>
      <c r="L7" s="7">
        <f t="shared" si="5"/>
        <v>29999.9</v>
      </c>
      <c r="M7" s="7">
        <f t="shared" si="6"/>
        <v>33918.966666666667</v>
      </c>
      <c r="N7" s="3">
        <v>338</v>
      </c>
      <c r="O7" s="7">
        <f t="shared" si="7"/>
        <v>11464610.733333334</v>
      </c>
    </row>
    <row r="8" spans="2:17" x14ac:dyDescent="0.25">
      <c r="B8" s="3" t="s">
        <v>6</v>
      </c>
      <c r="C8" s="3" t="s">
        <v>1</v>
      </c>
      <c r="D8" s="7">
        <v>30500</v>
      </c>
      <c r="E8" s="7">
        <f t="shared" si="0"/>
        <v>5795</v>
      </c>
      <c r="F8" s="7">
        <f t="shared" si="1"/>
        <v>36295</v>
      </c>
      <c r="G8" s="7">
        <v>29800</v>
      </c>
      <c r="H8" s="7">
        <f t="shared" si="2"/>
        <v>5662</v>
      </c>
      <c r="I8" s="7">
        <f t="shared" si="3"/>
        <v>35462</v>
      </c>
      <c r="J8" s="7">
        <v>25210</v>
      </c>
      <c r="K8" s="7">
        <f t="shared" si="4"/>
        <v>4789.8999999999996</v>
      </c>
      <c r="L8" s="7">
        <f t="shared" si="5"/>
        <v>29999.9</v>
      </c>
      <c r="M8" s="7">
        <f t="shared" si="6"/>
        <v>33918.966666666667</v>
      </c>
      <c r="N8" s="3">
        <v>330</v>
      </c>
      <c r="O8" s="7">
        <f t="shared" si="7"/>
        <v>11193259</v>
      </c>
    </row>
    <row r="9" spans="2:17" x14ac:dyDescent="0.25">
      <c r="B9" s="3" t="s">
        <v>7</v>
      </c>
      <c r="C9" s="3" t="s">
        <v>1</v>
      </c>
      <c r="D9" s="7">
        <v>30500</v>
      </c>
      <c r="E9" s="7">
        <f t="shared" si="0"/>
        <v>5795</v>
      </c>
      <c r="F9" s="7">
        <f t="shared" si="1"/>
        <v>36295</v>
      </c>
      <c r="G9" s="7">
        <v>29800</v>
      </c>
      <c r="H9" s="7">
        <f t="shared" si="2"/>
        <v>5662</v>
      </c>
      <c r="I9" s="7">
        <f t="shared" si="3"/>
        <v>35462</v>
      </c>
      <c r="J9" s="7">
        <v>25210</v>
      </c>
      <c r="K9" s="7">
        <f t="shared" si="4"/>
        <v>4789.8999999999996</v>
      </c>
      <c r="L9" s="7">
        <f t="shared" si="5"/>
        <v>29999.9</v>
      </c>
      <c r="M9" s="7">
        <f t="shared" si="6"/>
        <v>33918.966666666667</v>
      </c>
      <c r="N9" s="3">
        <v>330</v>
      </c>
      <c r="O9" s="7">
        <f t="shared" si="7"/>
        <v>11193259</v>
      </c>
    </row>
    <row r="10" spans="2:17" x14ac:dyDescent="0.25">
      <c r="B10" s="3" t="s">
        <v>8</v>
      </c>
      <c r="C10" s="3" t="s">
        <v>1</v>
      </c>
      <c r="D10" s="7">
        <v>30500</v>
      </c>
      <c r="E10" s="7">
        <f t="shared" si="0"/>
        <v>5795</v>
      </c>
      <c r="F10" s="7">
        <f t="shared" si="1"/>
        <v>36295</v>
      </c>
      <c r="G10" s="7">
        <v>29800</v>
      </c>
      <c r="H10" s="7">
        <f t="shared" si="2"/>
        <v>5662</v>
      </c>
      <c r="I10" s="7">
        <f t="shared" si="3"/>
        <v>35462</v>
      </c>
      <c r="J10" s="7">
        <v>25210</v>
      </c>
      <c r="K10" s="7">
        <f t="shared" si="4"/>
        <v>4789.8999999999996</v>
      </c>
      <c r="L10" s="7">
        <f t="shared" si="5"/>
        <v>29999.9</v>
      </c>
      <c r="M10" s="7">
        <f t="shared" si="6"/>
        <v>33918.966666666667</v>
      </c>
      <c r="N10" s="3">
        <v>330</v>
      </c>
      <c r="O10" s="7">
        <f t="shared" si="7"/>
        <v>11193259</v>
      </c>
    </row>
    <row r="11" spans="2:17" x14ac:dyDescent="0.25">
      <c r="B11" s="3" t="s">
        <v>9</v>
      </c>
      <c r="C11" s="3" t="s">
        <v>1</v>
      </c>
      <c r="D11" s="7">
        <v>30500</v>
      </c>
      <c r="E11" s="7">
        <f t="shared" si="0"/>
        <v>5795</v>
      </c>
      <c r="F11" s="7">
        <f t="shared" si="1"/>
        <v>36295</v>
      </c>
      <c r="G11" s="7">
        <v>29800</v>
      </c>
      <c r="H11" s="7">
        <f t="shared" si="2"/>
        <v>5662</v>
      </c>
      <c r="I11" s="7">
        <f t="shared" si="3"/>
        <v>35462</v>
      </c>
      <c r="J11" s="7">
        <v>25210</v>
      </c>
      <c r="K11" s="7">
        <f t="shared" si="4"/>
        <v>4789.8999999999996</v>
      </c>
      <c r="L11" s="7">
        <f t="shared" si="5"/>
        <v>29999.9</v>
      </c>
      <c r="M11" s="7">
        <f t="shared" si="6"/>
        <v>33918.966666666667</v>
      </c>
      <c r="N11" s="3">
        <v>220</v>
      </c>
      <c r="O11" s="7">
        <f t="shared" si="7"/>
        <v>7462172.666666667</v>
      </c>
    </row>
    <row r="12" spans="2:17" x14ac:dyDescent="0.25">
      <c r="B12" s="3" t="s">
        <v>10</v>
      </c>
      <c r="C12" s="3" t="s">
        <v>1</v>
      </c>
      <c r="D12" s="7">
        <v>30500</v>
      </c>
      <c r="E12" s="7">
        <f t="shared" si="0"/>
        <v>5795</v>
      </c>
      <c r="F12" s="7">
        <f t="shared" si="1"/>
        <v>36295</v>
      </c>
      <c r="G12" s="7">
        <v>29800</v>
      </c>
      <c r="H12" s="7">
        <f t="shared" si="2"/>
        <v>5662</v>
      </c>
      <c r="I12" s="7">
        <f t="shared" si="3"/>
        <v>35462</v>
      </c>
      <c r="J12" s="7">
        <v>25210</v>
      </c>
      <c r="K12" s="7">
        <f t="shared" si="4"/>
        <v>4789.8999999999996</v>
      </c>
      <c r="L12" s="7">
        <f t="shared" si="5"/>
        <v>29999.9</v>
      </c>
      <c r="M12" s="7">
        <f t="shared" si="6"/>
        <v>33918.966666666667</v>
      </c>
      <c r="N12" s="3">
        <v>220</v>
      </c>
      <c r="O12" s="7">
        <f t="shared" si="7"/>
        <v>7462172.666666667</v>
      </c>
    </row>
    <row r="13" spans="2:17" x14ac:dyDescent="0.25">
      <c r="B13" s="3" t="s">
        <v>11</v>
      </c>
      <c r="C13" s="3" t="s">
        <v>1</v>
      </c>
      <c r="D13" s="7">
        <v>30500</v>
      </c>
      <c r="E13" s="7">
        <f t="shared" si="0"/>
        <v>5795</v>
      </c>
      <c r="F13" s="7">
        <f t="shared" si="1"/>
        <v>36295</v>
      </c>
      <c r="G13" s="7">
        <v>29800</v>
      </c>
      <c r="H13" s="7">
        <f t="shared" si="2"/>
        <v>5662</v>
      </c>
      <c r="I13" s="7">
        <f t="shared" si="3"/>
        <v>35462</v>
      </c>
      <c r="J13" s="7">
        <v>25210</v>
      </c>
      <c r="K13" s="7">
        <f t="shared" si="4"/>
        <v>4789.8999999999996</v>
      </c>
      <c r="L13" s="7">
        <f t="shared" si="5"/>
        <v>29999.9</v>
      </c>
      <c r="M13" s="7">
        <f t="shared" si="6"/>
        <v>33918.966666666667</v>
      </c>
      <c r="N13" s="3">
        <v>110</v>
      </c>
      <c r="O13" s="7">
        <f t="shared" si="7"/>
        <v>3731086.3333333335</v>
      </c>
    </row>
    <row r="14" spans="2:17" x14ac:dyDescent="0.25">
      <c r="B14" s="3" t="s">
        <v>12</v>
      </c>
      <c r="C14" s="3" t="s">
        <v>1</v>
      </c>
      <c r="D14" s="7">
        <v>30500</v>
      </c>
      <c r="E14" s="7">
        <f t="shared" si="0"/>
        <v>5795</v>
      </c>
      <c r="F14" s="7">
        <f t="shared" si="1"/>
        <v>36295</v>
      </c>
      <c r="G14" s="7">
        <v>29800</v>
      </c>
      <c r="H14" s="7">
        <f t="shared" si="2"/>
        <v>5662</v>
      </c>
      <c r="I14" s="7">
        <f t="shared" si="3"/>
        <v>35462</v>
      </c>
      <c r="J14" s="7">
        <v>25210</v>
      </c>
      <c r="K14" s="7">
        <f t="shared" si="4"/>
        <v>4789.8999999999996</v>
      </c>
      <c r="L14" s="7">
        <f t="shared" si="5"/>
        <v>29999.9</v>
      </c>
      <c r="M14" s="7">
        <f t="shared" si="6"/>
        <v>33918.966666666667</v>
      </c>
      <c r="N14" s="3">
        <v>110</v>
      </c>
      <c r="O14" s="7">
        <f t="shared" si="7"/>
        <v>3731086.3333333335</v>
      </c>
    </row>
    <row r="15" spans="2:17" x14ac:dyDescent="0.25">
      <c r="B15" s="3" t="s">
        <v>13</v>
      </c>
      <c r="C15" s="3" t="s">
        <v>1</v>
      </c>
      <c r="D15" s="7">
        <v>30500</v>
      </c>
      <c r="E15" s="7">
        <f t="shared" si="0"/>
        <v>5795</v>
      </c>
      <c r="F15" s="7">
        <f t="shared" si="1"/>
        <v>36295</v>
      </c>
      <c r="G15" s="7">
        <v>29800</v>
      </c>
      <c r="H15" s="7">
        <f t="shared" si="2"/>
        <v>5662</v>
      </c>
      <c r="I15" s="7">
        <f t="shared" si="3"/>
        <v>35462</v>
      </c>
      <c r="J15" s="7">
        <v>25210</v>
      </c>
      <c r="K15" s="7">
        <f t="shared" si="4"/>
        <v>4789.8999999999996</v>
      </c>
      <c r="L15" s="7">
        <f t="shared" si="5"/>
        <v>29999.9</v>
      </c>
      <c r="M15" s="7">
        <f t="shared" si="6"/>
        <v>33918.966666666667</v>
      </c>
      <c r="N15" s="3">
        <v>110</v>
      </c>
      <c r="O15" s="7">
        <f t="shared" si="7"/>
        <v>3731086.3333333335</v>
      </c>
    </row>
    <row r="16" spans="2:17" x14ac:dyDescent="0.25">
      <c r="B16" s="13" t="s">
        <v>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6">
        <f>SUM(O5:O15)</f>
        <v>262527152.67333332</v>
      </c>
      <c r="Q16" s="10">
        <v>262530000</v>
      </c>
    </row>
    <row r="17" spans="2:17" x14ac:dyDescent="0.25">
      <c r="B17" s="13" t="s">
        <v>54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2:17" x14ac:dyDescent="0.25">
      <c r="B18" s="3" t="s">
        <v>15</v>
      </c>
      <c r="C18" s="3" t="s">
        <v>14</v>
      </c>
      <c r="D18" s="7">
        <v>115000</v>
      </c>
      <c r="E18" s="7">
        <f t="shared" si="0"/>
        <v>21850</v>
      </c>
      <c r="F18" s="7">
        <f t="shared" si="1"/>
        <v>136850</v>
      </c>
      <c r="G18" s="7">
        <v>80000</v>
      </c>
      <c r="H18" s="7">
        <f t="shared" si="2"/>
        <v>15200</v>
      </c>
      <c r="I18" s="7">
        <f t="shared" si="3"/>
        <v>95200</v>
      </c>
      <c r="J18" s="7">
        <v>105000</v>
      </c>
      <c r="K18" s="7">
        <f t="shared" si="4"/>
        <v>19950</v>
      </c>
      <c r="L18" s="7">
        <f t="shared" si="5"/>
        <v>124950</v>
      </c>
      <c r="M18" s="7">
        <f t="shared" si="6"/>
        <v>119000</v>
      </c>
      <c r="N18" s="3">
        <v>1320</v>
      </c>
      <c r="O18" s="7">
        <f>+N18*M18</f>
        <v>157080000</v>
      </c>
    </row>
    <row r="19" spans="2:17" x14ac:dyDescent="0.25">
      <c r="B19" s="13" t="s">
        <v>0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6">
        <f>+O18</f>
        <v>157080000</v>
      </c>
      <c r="Q19" s="10">
        <v>157080000</v>
      </c>
    </row>
    <row r="20" spans="2:17" x14ac:dyDescent="0.25">
      <c r="B20" s="13" t="s">
        <v>55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2:17" x14ac:dyDescent="0.25">
      <c r="B21" s="3" t="s">
        <v>17</v>
      </c>
      <c r="C21" s="3" t="s">
        <v>1</v>
      </c>
      <c r="D21" s="7">
        <v>8000</v>
      </c>
      <c r="E21" s="7">
        <f>+D21*0.19</f>
        <v>1520</v>
      </c>
      <c r="F21" s="7">
        <f>+D21+E21</f>
        <v>9520</v>
      </c>
      <c r="G21" s="7">
        <v>6500</v>
      </c>
      <c r="H21" s="7">
        <f>+G21*0.19</f>
        <v>1235</v>
      </c>
      <c r="I21" s="7">
        <f>+G21+H21</f>
        <v>7735</v>
      </c>
      <c r="J21" s="7">
        <v>5000</v>
      </c>
      <c r="K21" s="7">
        <f>+J21*0.19</f>
        <v>950</v>
      </c>
      <c r="L21" s="7">
        <f>+J21+K21</f>
        <v>5950</v>
      </c>
      <c r="M21" s="7">
        <f>+(F21+I21+L21)/3</f>
        <v>7735</v>
      </c>
      <c r="N21" s="3">
        <v>1103</v>
      </c>
      <c r="O21" s="7">
        <f>+N21*M21</f>
        <v>8531705</v>
      </c>
    </row>
    <row r="22" spans="2:17" x14ac:dyDescent="0.25">
      <c r="B22" s="3" t="s">
        <v>18</v>
      </c>
      <c r="C22" s="3" t="s">
        <v>1</v>
      </c>
      <c r="D22" s="7">
        <v>180000</v>
      </c>
      <c r="E22" s="7">
        <f>+D22*0.19</f>
        <v>34200</v>
      </c>
      <c r="F22" s="7">
        <f>+D22+E22</f>
        <v>214200</v>
      </c>
      <c r="G22" s="7">
        <v>170000</v>
      </c>
      <c r="H22" s="7">
        <f>+G22*0.19</f>
        <v>32300</v>
      </c>
      <c r="I22" s="7">
        <f>+G22+H22</f>
        <v>202300</v>
      </c>
      <c r="J22" s="7">
        <v>114286</v>
      </c>
      <c r="K22" s="7">
        <f>+J22*0.19</f>
        <v>21714.34</v>
      </c>
      <c r="L22" s="7">
        <f>+J22+K22</f>
        <v>136000.34</v>
      </c>
      <c r="M22" s="7">
        <f>+(F22+I22+L22)/3</f>
        <v>184166.78</v>
      </c>
      <c r="N22" s="3">
        <v>165</v>
      </c>
      <c r="O22" s="7">
        <f>+N22*M22</f>
        <v>30387518.699999999</v>
      </c>
    </row>
    <row r="23" spans="2:17" x14ac:dyDescent="0.25">
      <c r="B23" s="3" t="s">
        <v>19</v>
      </c>
      <c r="C23" s="3" t="s">
        <v>1</v>
      </c>
      <c r="D23" s="7">
        <v>160000</v>
      </c>
      <c r="E23" s="7">
        <f>+D23*0.19</f>
        <v>30400</v>
      </c>
      <c r="F23" s="7">
        <f>+D23+E23</f>
        <v>190400</v>
      </c>
      <c r="G23" s="7">
        <v>115000</v>
      </c>
      <c r="H23" s="7">
        <f>+G23*0.19</f>
        <v>21850</v>
      </c>
      <c r="I23" s="7">
        <f>+G23+H23</f>
        <v>136850</v>
      </c>
      <c r="J23" s="7">
        <v>172269</v>
      </c>
      <c r="K23" s="7">
        <f>+J23*0.19</f>
        <v>32731.11</v>
      </c>
      <c r="L23" s="7">
        <f>+J23+K23</f>
        <v>205000.11</v>
      </c>
      <c r="M23" s="7">
        <f>+(F23+I23+L23)/3</f>
        <v>177416.70333333334</v>
      </c>
      <c r="N23" s="3">
        <v>165</v>
      </c>
      <c r="O23" s="7">
        <f>+N23*M23</f>
        <v>29273756.050000001</v>
      </c>
    </row>
    <row r="24" spans="2:17" x14ac:dyDescent="0.25">
      <c r="B24" s="13" t="s">
        <v>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6">
        <f>SUM(O21:O23)</f>
        <v>68192979.75</v>
      </c>
      <c r="Q24" s="10">
        <v>68194000</v>
      </c>
    </row>
    <row r="25" spans="2:17" x14ac:dyDescent="0.25">
      <c r="B25" s="13" t="s">
        <v>56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2:17" x14ac:dyDescent="0.25">
      <c r="B26" s="3" t="s">
        <v>2</v>
      </c>
      <c r="C26" s="3" t="s">
        <v>1</v>
      </c>
      <c r="D26" s="7">
        <v>750</v>
      </c>
      <c r="E26" s="7">
        <f>+D26*0.19</f>
        <v>142.5</v>
      </c>
      <c r="F26" s="7">
        <f>+D26+E26</f>
        <v>892.5</v>
      </c>
      <c r="G26" s="7">
        <v>700</v>
      </c>
      <c r="H26" s="7">
        <f>+G26*0.19</f>
        <v>133</v>
      </c>
      <c r="I26" s="7">
        <f t="shared" ref="I26" si="8">+G26+H26</f>
        <v>833</v>
      </c>
      <c r="J26" s="7">
        <v>680</v>
      </c>
      <c r="K26" s="7">
        <f t="shared" si="4"/>
        <v>129.19999999999999</v>
      </c>
      <c r="L26" s="7">
        <f t="shared" ref="L26" si="9">+J26+K26</f>
        <v>809.2</v>
      </c>
      <c r="M26" s="7">
        <f>+(F26+I26+L26)/3</f>
        <v>844.9</v>
      </c>
      <c r="N26" s="3">
        <v>1560</v>
      </c>
      <c r="O26" s="7">
        <f>+N26*M26</f>
        <v>1318044</v>
      </c>
    </row>
    <row r="27" spans="2:17" ht="25.5" x14ac:dyDescent="0.25">
      <c r="B27" s="3" t="s">
        <v>23</v>
      </c>
      <c r="C27" s="3" t="s">
        <v>1</v>
      </c>
      <c r="D27" s="7">
        <v>105000</v>
      </c>
      <c r="E27" s="7">
        <f t="shared" si="0"/>
        <v>19950</v>
      </c>
      <c r="F27" s="7">
        <f t="shared" si="1"/>
        <v>124950</v>
      </c>
      <c r="G27" s="7">
        <v>100000</v>
      </c>
      <c r="H27" s="7">
        <f t="shared" si="2"/>
        <v>19000</v>
      </c>
      <c r="I27" s="7">
        <f t="shared" si="3"/>
        <v>119000</v>
      </c>
      <c r="J27" s="7">
        <v>110000</v>
      </c>
      <c r="K27" s="7">
        <f t="shared" si="4"/>
        <v>20900</v>
      </c>
      <c r="L27" s="7">
        <f t="shared" si="5"/>
        <v>130900</v>
      </c>
      <c r="M27" s="7">
        <f t="shared" si="6"/>
        <v>124950</v>
      </c>
      <c r="N27" s="3">
        <v>1210</v>
      </c>
      <c r="O27" s="7">
        <f t="shared" ref="O27:O31" si="10">+N27*M27</f>
        <v>151189500</v>
      </c>
    </row>
    <row r="28" spans="2:17" x14ac:dyDescent="0.25">
      <c r="B28" s="3" t="s">
        <v>24</v>
      </c>
      <c r="C28" s="3" t="s">
        <v>1</v>
      </c>
      <c r="D28" s="7">
        <v>180000</v>
      </c>
      <c r="E28" s="7">
        <f t="shared" si="0"/>
        <v>34200</v>
      </c>
      <c r="F28" s="7">
        <f t="shared" si="1"/>
        <v>214200</v>
      </c>
      <c r="G28" s="7">
        <v>190000</v>
      </c>
      <c r="H28" s="7">
        <f t="shared" si="2"/>
        <v>36100</v>
      </c>
      <c r="I28" s="7">
        <f t="shared" si="3"/>
        <v>226100</v>
      </c>
      <c r="J28" s="7">
        <v>185000</v>
      </c>
      <c r="K28" s="7">
        <f t="shared" si="4"/>
        <v>35150</v>
      </c>
      <c r="L28" s="7">
        <f t="shared" si="5"/>
        <v>220150</v>
      </c>
      <c r="M28" s="7">
        <f t="shared" si="6"/>
        <v>220150</v>
      </c>
      <c r="N28" s="3">
        <v>33</v>
      </c>
      <c r="O28" s="7">
        <f t="shared" si="10"/>
        <v>7264950</v>
      </c>
    </row>
    <row r="29" spans="2:17" ht="25.5" x14ac:dyDescent="0.25">
      <c r="B29" s="3" t="s">
        <v>25</v>
      </c>
      <c r="C29" s="3" t="s">
        <v>26</v>
      </c>
      <c r="D29" s="7">
        <v>90000</v>
      </c>
      <c r="E29" s="7">
        <f t="shared" si="0"/>
        <v>17100</v>
      </c>
      <c r="F29" s="7">
        <f t="shared" si="1"/>
        <v>107100</v>
      </c>
      <c r="G29" s="7">
        <v>85000</v>
      </c>
      <c r="H29" s="7">
        <f t="shared" si="2"/>
        <v>16150</v>
      </c>
      <c r="I29" s="7">
        <f t="shared" si="3"/>
        <v>101150</v>
      </c>
      <c r="J29" s="7">
        <v>92000</v>
      </c>
      <c r="K29" s="7">
        <f t="shared" si="4"/>
        <v>17480</v>
      </c>
      <c r="L29" s="7">
        <f t="shared" si="5"/>
        <v>109480</v>
      </c>
      <c r="M29" s="7">
        <f t="shared" si="6"/>
        <v>105910</v>
      </c>
      <c r="N29" s="3">
        <v>50</v>
      </c>
      <c r="O29" s="7">
        <f t="shared" si="10"/>
        <v>5295500</v>
      </c>
    </row>
    <row r="30" spans="2:17" ht="25.5" x14ac:dyDescent="0.25">
      <c r="B30" s="3" t="s">
        <v>27</v>
      </c>
      <c r="C30" s="3" t="s">
        <v>1</v>
      </c>
      <c r="D30" s="7">
        <v>92000</v>
      </c>
      <c r="E30" s="7">
        <f t="shared" si="0"/>
        <v>17480</v>
      </c>
      <c r="F30" s="7">
        <f t="shared" si="1"/>
        <v>109480</v>
      </c>
      <c r="G30" s="7">
        <v>88000</v>
      </c>
      <c r="H30" s="7">
        <f t="shared" si="2"/>
        <v>16720</v>
      </c>
      <c r="I30" s="7">
        <f t="shared" si="3"/>
        <v>104720</v>
      </c>
      <c r="J30" s="7">
        <v>90000</v>
      </c>
      <c r="K30" s="7">
        <f t="shared" si="4"/>
        <v>17100</v>
      </c>
      <c r="L30" s="7">
        <f t="shared" si="5"/>
        <v>107100</v>
      </c>
      <c r="M30" s="7">
        <f t="shared" si="6"/>
        <v>107100</v>
      </c>
      <c r="N30" s="3">
        <v>33</v>
      </c>
      <c r="O30" s="7">
        <f t="shared" si="10"/>
        <v>3534300</v>
      </c>
    </row>
    <row r="31" spans="2:17" x14ac:dyDescent="0.25">
      <c r="B31" s="3" t="s">
        <v>28</v>
      </c>
      <c r="C31" s="3" t="s">
        <v>58</v>
      </c>
      <c r="D31" s="7">
        <v>90500</v>
      </c>
      <c r="E31" s="7">
        <f t="shared" si="0"/>
        <v>17195</v>
      </c>
      <c r="F31" s="7">
        <f t="shared" si="1"/>
        <v>107695</v>
      </c>
      <c r="G31" s="7">
        <v>95000</v>
      </c>
      <c r="H31" s="7">
        <f t="shared" si="2"/>
        <v>18050</v>
      </c>
      <c r="I31" s="7">
        <f t="shared" si="3"/>
        <v>113050</v>
      </c>
      <c r="J31" s="7">
        <v>89000</v>
      </c>
      <c r="K31" s="7">
        <f t="shared" si="4"/>
        <v>16910</v>
      </c>
      <c r="L31" s="7">
        <f t="shared" si="5"/>
        <v>105910</v>
      </c>
      <c r="M31" s="7">
        <f t="shared" si="6"/>
        <v>108885</v>
      </c>
      <c r="N31" s="3">
        <v>33</v>
      </c>
      <c r="O31" s="7">
        <f t="shared" si="10"/>
        <v>3593205</v>
      </c>
    </row>
    <row r="32" spans="2:17" x14ac:dyDescent="0.25">
      <c r="B32" s="13" t="s">
        <v>0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9">
        <f>SUM(O26:O31)</f>
        <v>172195499</v>
      </c>
      <c r="Q32" s="10">
        <v>172196000</v>
      </c>
    </row>
    <row r="34" spans="2:17" x14ac:dyDescent="0.25">
      <c r="B34" s="13" t="s">
        <v>60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6">
        <f>+O16+O19+O24+O32</f>
        <v>659995631.42333329</v>
      </c>
      <c r="Q34" s="6">
        <f>+Q16+Q19+Q24+Q32</f>
        <v>660000000</v>
      </c>
    </row>
  </sheetData>
  <mergeCells count="16">
    <mergeCell ref="B20:O20"/>
    <mergeCell ref="B24:N24"/>
    <mergeCell ref="B25:O25"/>
    <mergeCell ref="B34:N34"/>
    <mergeCell ref="B2:C2"/>
    <mergeCell ref="D2:F2"/>
    <mergeCell ref="G2:I2"/>
    <mergeCell ref="J2:L2"/>
    <mergeCell ref="M2:M3"/>
    <mergeCell ref="N2:N3"/>
    <mergeCell ref="B32:N32"/>
    <mergeCell ref="O2:O3"/>
    <mergeCell ref="B4:O4"/>
    <mergeCell ref="B17:O17"/>
    <mergeCell ref="B16:N16"/>
    <mergeCell ref="B19:N19"/>
  </mergeCells>
  <pageMargins left="0.7" right="0.7" top="0.75" bottom="0.75" header="0.3" footer="0.3"/>
  <ignoredErrors>
    <ignoredError sqref="O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Necesidad</vt:lpstr>
      <vt:lpstr>Cotizaciones</vt:lpstr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Jhoan Stiven Medina Perez</dc:creator>
  <cp:lastModifiedBy>Cesar Ivan Arias Romero</cp:lastModifiedBy>
  <dcterms:created xsi:type="dcterms:W3CDTF">2026-02-09T21:23:47Z</dcterms:created>
  <dcterms:modified xsi:type="dcterms:W3CDTF">2026-05-20T19:09:10Z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2026-02-09T21:39:04Z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de2fffed-60b8-42b2-a465-00fee1de04ba</vt:lpwstr>
  </property>
  <property fmtid="{D5CDD505-2E9C-101B-9397-08002B2CF9AE}" pid="7" name="MSIP_Label_defa4170-0d19-0005-0004-bc88714345d2_ActionId">
    <vt:lpwstr>2b8c2a4e-b9dc-4fab-ac2e-29ad30fa4524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