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25"/>
  <workbookPr codeName="ThisWorkbook"/>
  <mc:AlternateContent xmlns:mc="http://schemas.openxmlformats.org/markup-compatibility/2006">
    <mc:Choice Requires="x15">
      <x15ac:absPath xmlns:x15ac="http://schemas.microsoft.com/office/spreadsheetml/2010/11/ac" url="C:\Users\CLARA PAVA\Desktop\ALCALDIA\PRESUPUESTOS\CALLES CENTRO HISTORICO\CLLS CENTRO HISTORICO\DEFINITIVO\CORRECCIONES\"/>
    </mc:Choice>
  </mc:AlternateContent>
  <xr:revisionPtr revIDLastSave="0" documentId="8_{252C2DCF-194F-48EB-BD33-4F740B3479E9}" xr6:coauthVersionLast="43" xr6:coauthVersionMax="43" xr10:uidLastSave="{00000000-0000-0000-0000-000000000000}"/>
  <bookViews>
    <workbookView xWindow="-120" yWindow="-120" windowWidth="20730" windowHeight="11160" tabRatio="906" xr2:uid="{00000000-000D-0000-FFFF-FFFF00000000}"/>
  </bookViews>
  <sheets>
    <sheet name="PRESUPUESTO OFICIAL (Entidad)" sheetId="269" r:id="rId1"/>
    <sheet name="PROPUESTA ECONOMICA(Proponente)" sheetId="265"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2">#REF!</definedName>
    <definedName name="_APU221">#REF!</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(Entidad)'!$I$11:$I$107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(Entidad)'!$A$1:$M$125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(Entidad)'!$K$109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06" i="269" l="1"/>
  <c r="K105" i="269"/>
  <c r="K104" i="269"/>
  <c r="K103" i="269"/>
  <c r="K102" i="269"/>
  <c r="K101" i="269"/>
  <c r="K100" i="269"/>
  <c r="K98" i="269"/>
  <c r="K97" i="269"/>
  <c r="K96" i="269"/>
  <c r="K95" i="269"/>
  <c r="K94" i="269"/>
  <c r="K93" i="269"/>
  <c r="K92" i="269"/>
  <c r="K91" i="269"/>
  <c r="K90" i="269"/>
  <c r="K88" i="269"/>
  <c r="K87" i="269"/>
  <c r="K86" i="269"/>
  <c r="K85" i="269"/>
  <c r="K84" i="269"/>
  <c r="K83" i="269"/>
  <c r="K80" i="269"/>
  <c r="K79" i="269"/>
  <c r="K78" i="269"/>
  <c r="K77" i="269"/>
  <c r="K76" i="269"/>
  <c r="K75" i="269"/>
  <c r="K74" i="269"/>
  <c r="K73" i="269"/>
  <c r="K72" i="269"/>
  <c r="K71" i="269"/>
  <c r="K70" i="269"/>
  <c r="K68" i="269"/>
  <c r="K67" i="269"/>
  <c r="K66" i="269"/>
  <c r="K65" i="269"/>
  <c r="K64" i="269"/>
  <c r="K63" i="269"/>
  <c r="K62" i="269"/>
  <c r="K61" i="269"/>
  <c r="K60" i="269"/>
  <c r="K58" i="269"/>
  <c r="K57" i="269"/>
  <c r="K56" i="269"/>
  <c r="K55" i="269"/>
  <c r="K54" i="269"/>
  <c r="K53" i="269"/>
  <c r="K52" i="269"/>
  <c r="K51" i="269"/>
  <c r="K48" i="269"/>
  <c r="K47" i="269"/>
  <c r="K46" i="269"/>
  <c r="K45" i="269"/>
  <c r="K44" i="269"/>
  <c r="K43" i="269"/>
  <c r="K42" i="269"/>
  <c r="K41" i="269"/>
  <c r="K40" i="269"/>
  <c r="K39" i="269"/>
  <c r="K38" i="269"/>
  <c r="K37" i="269"/>
  <c r="K35" i="269"/>
  <c r="K34" i="269"/>
  <c r="K33" i="269"/>
  <c r="K32" i="269"/>
  <c r="K31" i="269"/>
  <c r="K30" i="269"/>
  <c r="K29" i="269"/>
  <c r="K28" i="269"/>
  <c r="K27" i="269"/>
  <c r="K17" i="269"/>
  <c r="K18" i="269"/>
  <c r="K19" i="269"/>
  <c r="K20" i="269"/>
  <c r="K21" i="269"/>
  <c r="K22" i="269"/>
  <c r="K23" i="269"/>
  <c r="K24" i="269"/>
  <c r="K25" i="269"/>
  <c r="K16" i="269"/>
  <c r="K122" i="269" l="1"/>
  <c r="K99" i="269" l="1"/>
  <c r="K89" i="269"/>
  <c r="K82" i="269"/>
  <c r="K69" i="269"/>
  <c r="K26" i="269"/>
  <c r="K36" i="269"/>
  <c r="K59" i="269"/>
  <c r="K81" i="269" l="1"/>
  <c r="K50" i="269"/>
  <c r="K49" i="269" s="1"/>
  <c r="K15" i="269"/>
  <c r="K14" i="269" s="1"/>
  <c r="K107" i="269" l="1"/>
  <c r="K109" i="269" l="1"/>
  <c r="K112" i="269" s="1"/>
  <c r="K110" i="269"/>
  <c r="K111" i="269" l="1"/>
  <c r="K113" i="269" s="1"/>
  <c r="K115" i="269" s="1"/>
</calcChain>
</file>

<file path=xl/sharedStrings.xml><?xml version="1.0" encoding="utf-8"?>
<sst xmlns="http://schemas.openxmlformats.org/spreadsheetml/2006/main" count="363" uniqueCount="161">
  <si>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</si>
  <si>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</si>
  <si>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</si>
  <si>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</si>
  <si>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</si>
  <si>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</si>
  <si>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</si>
  <si>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</si>
  <si>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</si>
  <si>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</si>
  <si>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</si>
  <si>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</si>
  <si>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</si>
  <si>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</si>
  <si>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</si>
  <si>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</si>
  <si>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</si>
  <si>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</si>
  <si>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</si>
  <si>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</si>
  <si>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</si>
  <si>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</si>
  <si>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</si>
  <si>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</si>
  <si>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</si>
  <si>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</si>
  <si>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</si>
  <si>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</si>
  <si>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</si>
  <si>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</si>
  <si>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</si>
  <si>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</si>
  <si>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</si>
  <si>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</si>
  <si>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</si>
  <si>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</si>
  <si>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</si>
  <si>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</si>
  <si>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</si>
  <si>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</si>
  <si>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</si>
  <si>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</si>
  <si>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</si>
  <si>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</si>
  <si>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</si>
  <si>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</si>
  <si>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</si>
  <si>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</si>
  <si>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</si>
  <si>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</si>
  <si>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</si>
  <si>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</si>
  <si>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</si>
  <si>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</si>
  <si>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</si>
  <si>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</si>
  <si>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</si>
  <si>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</si>
  <si>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</si>
  <si>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</si>
  <si>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</si>
  <si>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</si>
  <si>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</si>
  <si>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</si>
  <si>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</si>
  <si>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</si>
  <si>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</si>
  <si>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</si>
  <si>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</si>
  <si>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</si>
  <si>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</si>
  <si>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</si>
  <si>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</si>
  <si>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</si>
  <si>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</si>
  <si>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</si>
  <si>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</si>
  <si>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</si>
  <si>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</si>
  <si>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</si>
  <si>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</si>
  <si>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</si>
  <si>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</si>
  <si>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</si>
  <si>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</si>
  <si>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</si>
  <si>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</si>
  <si>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</si>
  <si>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</si>
  <si>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</si>
  <si>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</si>
  <si>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</si>
  <si>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</si>
  <si>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CALLES EMPEDRADAS DEL CENTRO HISTORICO</t>
  </si>
  <si>
    <t>“MEJORAMIENTO Y CONSERVACIÓN DE LAS VÍAS EMPEDRADAS DEL CENTRO HISTÓRICO DEL MUNICIPIO DE GUADUAS, CUNDINAMARCA”</t>
  </si>
  <si>
    <t>CAMELLON REAL CALLE 4 ENTRE CARRERA 3 Y CARRERA 7</t>
  </si>
  <si>
    <t>PAVIMENTO</t>
  </si>
  <si>
    <t>G 1.01</t>
  </si>
  <si>
    <t>G 1.02</t>
  </si>
  <si>
    <t>G 1.03</t>
  </si>
  <si>
    <t>G 1.04</t>
  </si>
  <si>
    <t>G 1.05</t>
  </si>
  <si>
    <t>G 1.06</t>
  </si>
  <si>
    <t>LOCALIZACIÓN Y REPLANTEO PARA VÍAS CON EQUIPO DE TOPOGRAFÍA (AMARRADO A COORDENADAS REALES IGAC)</t>
  </si>
  <si>
    <t>DEMOLICION VIA EMPEDRADA (INCLUYE CARGUE Y RETIRO DE SOBRANTES A UNA DISTACIA DE 5KM)</t>
  </si>
  <si>
    <t>EXCAVACIONES VARIAS EN MATERIAL COMÚN SECO A MANO (INCLUYE RETIRO DE SOBRANTES A UNA DISTANCIA MENOR DE 5 KM)</t>
  </si>
  <si>
    <t>BASE GRANULAR</t>
  </si>
  <si>
    <t xml:space="preserve">SUMINISTRO E INSTALACIÒN DE PIEDRA CANTO RODADO </t>
  </si>
  <si>
    <t>CUNETA DE CONCRETO CLASE E, 2500 PSI FUNDIDA EN EL LUGAR ANCHO 0.32-0.35 M E=0.12</t>
  </si>
  <si>
    <t>SUMINISTRO E INSTALACIÓN DE PISOS EN ADOQUÍN DE ARCILLA PARA TRÁFICO PESADO E= 0,08 M, COLOCADO SOBRE MORTERO 1:4 DE E=4CM.</t>
  </si>
  <si>
    <t>DEMOLICION PISO EN ADOQUIN 0.10X0.20X0.08 EXISTENTE, INCLUYE RETIRO</t>
  </si>
  <si>
    <t xml:space="preserve">DEMOLICIÓN CONCRETO SIMPLE (INCLUYE CARGUE Y RETIRO DE SOBRANTES A UNA DISTANCIA DE 5KM) </t>
  </si>
  <si>
    <t>CERCA EN TELA VERDE ALTURA 2.10</t>
  </si>
  <si>
    <t>M2</t>
  </si>
  <si>
    <t>M3</t>
  </si>
  <si>
    <t>ML</t>
  </si>
  <si>
    <t>ANDENES Y SARDINELES</t>
  </si>
  <si>
    <t>DEMOLICIÓN CONCRETO SIMPLE (INCLUYE CARGUE Y RETIRO DE SOBRANTES A UNA DISTANCIA DE 5KM)</t>
  </si>
  <si>
    <t>SARDINEL FUNDIDO IN-SITU H=0.4 M, E=0.20M,CONCRETO 3000 PSI</t>
  </si>
  <si>
    <t>SUBBASE GRANULAR</t>
  </si>
  <si>
    <t>ANDÉN CONCRETO 2500 PSI EN SITIO E=0.1M</t>
  </si>
  <si>
    <t>TUBERÍA PVC UNIÓN MECÁNICA RDE 26 4"</t>
  </si>
  <si>
    <t>RELLENO TIPO 7 "ARENA DE PEÑA"</t>
  </si>
  <si>
    <t>RELLENO CON MATERIAL DE EXCAVACIÓN</t>
  </si>
  <si>
    <t>RELLENO TIPO 2 "RECEBO"</t>
  </si>
  <si>
    <t>CODO 90 PVC UNIÓN MECÁNICA 4"</t>
  </si>
  <si>
    <t>TAPÓN PVC UNIÓN MECÁNICA 4"</t>
  </si>
  <si>
    <t>TEE PVC UNIÓN MECÁNICA 4"</t>
  </si>
  <si>
    <t>UNIÓN REPARACION PVC 4"</t>
  </si>
  <si>
    <t>COLLAR DE DERIVACIÓN PVC UNIÓN MECÁNICA 4" X 1/2"</t>
  </si>
  <si>
    <t>VÁLVULA MARIPOSA 4"</t>
  </si>
  <si>
    <t>ACOMETIDA EN PVC 1/2" 5M. INC CHEQUE , REGISTRO, ACCESORIOS</t>
  </si>
  <si>
    <t>TABLÓN  LADRILLO ARTESANAL 30X30</t>
  </si>
  <si>
    <t>NIVELACIÓN DE CAJA DE INSPECCIÓN</t>
  </si>
  <si>
    <t>NIVELACIÓN DE CAJA VÁLVULAS DE ACUEDUCTO Y/O GAS, TAPA DE TRÁFICO LIVIANO.</t>
  </si>
  <si>
    <t>TABLETA GUIA PREFABRICADA A58 (20X20 CM)</t>
  </si>
  <si>
    <t>UN</t>
  </si>
  <si>
    <t>UND</t>
  </si>
  <si>
    <t>G 1.07</t>
  </si>
  <si>
    <t>G 1.08</t>
  </si>
  <si>
    <t>G 1.09</t>
  </si>
  <si>
    <t>G 1.10</t>
  </si>
  <si>
    <t>BARRIO CENTRO CARRERA 4 ENTRE CALLE 4 Y PUENTE PATIO MORO</t>
  </si>
  <si>
    <t>BARRIO CENTRO CALLE 3 A ENTRE CARRERA 2 Y CARRERA 3 IGLESIA</t>
  </si>
  <si>
    <t>TUBERÍA PVC UNIÓN MECÁNICA RDE 21 2"</t>
  </si>
  <si>
    <t>COLLAR DE DERIVACIÓN PVC UNIÓN MECÁNICA 2" X 1/2"</t>
  </si>
  <si>
    <t>TEE PVC UNIÓN MECÁNICA RDE 21 2"</t>
  </si>
  <si>
    <t>PLAN DE ADAPTACION DE LA GUIA AMBIENTAL (PAGA) IVA INCLUIDO</t>
  </si>
  <si>
    <t>PLAN DE MANEJO DE TRANSITO - PMT IVA INCLUIDO</t>
  </si>
  <si>
    <t>VALOR TOTAL PAGA Y PMT (B)</t>
  </si>
  <si>
    <t>SUBTOTAL OBRAS (INCLUYE IVA) (A)</t>
  </si>
  <si>
    <t xml:space="preserve">VALOR UNITARIO </t>
  </si>
  <si>
    <t>VALOR AIU (INCLUIDO EN VALOR UNITARIO)</t>
  </si>
  <si>
    <t>SUBTOTAL OBRAS</t>
  </si>
  <si>
    <t xml:space="preserve">VALOR TOTAL </t>
  </si>
  <si>
    <t>[Ofrecimiento del Proponente]</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</si>
  <si>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</si>
  <si>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</si>
  <si>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AJUSTE AL PESO</t>
  </si>
  <si>
    <t>IMPREVISTO</t>
  </si>
  <si>
    <t>REDES DE ACUEDUCTO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</si>
</sst>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 #,##0_-;\-&quot;$&quot;\ * #,##0_-;_-&quot;$&quot;\ * &quot;-&quot;??_-;_-@_-"/>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2"/>
      <name val="Arial"/>
      <family val="2"/>
    </font>
    <font>
      <sz val="12"/>
      <color theme="1"/>
      <name val="Arial"/>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0" fontId="4" fillId="0" borderId="0"/>
    <xf numFmtId="44" fontId="60" fillId="0" borderId="0" applyFont="0" applyFill="0" applyBorder="0" applyAlignment="0" applyProtection="0"/>
  </cellStyleXfs>
  <cellXfs count="442">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7" xfId="89" applyFont="1" applyFill="1" applyBorder="1"/>
    <xf numFmtId="0" fontId="32" fillId="0" borderId="87" xfId="89" applyFont="1" applyBorder="1"/>
    <xf numFmtId="16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1" fillId="24" borderId="34" xfId="73" applyFont="1" applyFill="1" applyBorder="1" applyAlignment="1">
      <alignment vertical="center"/>
    </xf>
    <xf numFmtId="0" fontId="51" fillId="24" borderId="16" xfId="73" applyFont="1" applyFill="1" applyBorder="1" applyAlignment="1">
      <alignment vertical="center"/>
    </xf>
    <xf numFmtId="0" fontId="51" fillId="24" borderId="26" xfId="73" applyFont="1" applyFill="1" applyBorder="1" applyAlignment="1">
      <alignment vertical="center"/>
    </xf>
    <xf numFmtId="167" fontId="49" fillId="0" borderId="25" xfId="62" applyNumberFormat="1" applyFont="1" applyBorder="1" applyAlignment="1">
      <alignment horizontal="right" vertical="center" wrapText="1"/>
    </xf>
    <xf numFmtId="0" fontId="51" fillId="24" borderId="21" xfId="73" applyFont="1" applyFill="1" applyBorder="1" applyAlignment="1">
      <alignment vertical="center"/>
    </xf>
    <xf numFmtId="0" fontId="51" fillId="27" borderId="21" xfId="73" applyFont="1" applyFill="1" applyBorder="1" applyAlignment="1">
      <alignment vertical="center"/>
    </xf>
    <xf numFmtId="0" fontId="51" fillId="27" borderId="22" xfId="73" applyFont="1" applyFill="1" applyBorder="1" applyAlignment="1">
      <alignment vertical="center"/>
    </xf>
    <xf numFmtId="0" fontId="51" fillId="27" borderId="18" xfId="73" applyFont="1" applyFill="1" applyBorder="1" applyAlignment="1">
      <alignment vertical="center"/>
    </xf>
    <xf numFmtId="0" fontId="51" fillId="24" borderId="18" xfId="73" applyFont="1" applyFill="1" applyBorder="1" applyAlignment="1">
      <alignment vertical="center"/>
    </xf>
    <xf numFmtId="0" fontId="51" fillId="24" borderId="25" xfId="73" applyFont="1" applyFill="1" applyBorder="1" applyAlignment="1">
      <alignment vertical="center"/>
    </xf>
    <xf numFmtId="0" fontId="51" fillId="0" borderId="42" xfId="126" applyFont="1" applyBorder="1" applyAlignment="1">
      <alignment horizontal="center" vertical="center" wrapText="1"/>
    </xf>
    <xf numFmtId="0" fontId="49" fillId="0" borderId="73" xfId="73" applyFont="1" applyBorder="1" applyAlignment="1">
      <alignment horizontal="center" vertical="center"/>
    </xf>
    <xf numFmtId="0" fontId="49" fillId="0" borderId="67" xfId="74" applyFont="1" applyBorder="1" applyAlignment="1">
      <alignment horizontal="center" vertical="center"/>
    </xf>
    <xf numFmtId="0" fontId="49" fillId="0" borderId="25" xfId="135" applyFont="1" applyBorder="1" applyAlignment="1">
      <alignment horizontal="center" vertical="center"/>
    </xf>
    <xf numFmtId="0" fontId="58" fillId="0" borderId="18" xfId="0" applyFont="1" applyBorder="1" applyAlignment="1">
      <alignment horizontal="left" vertical="center" wrapText="1"/>
    </xf>
    <xf numFmtId="0" fontId="51" fillId="24" borderId="18" xfId="73" applyFont="1" applyFill="1" applyBorder="1" applyAlignment="1">
      <alignment horizontal="center" vertical="center"/>
    </xf>
    <xf numFmtId="0" fontId="51" fillId="27" borderId="18" xfId="73" applyFont="1" applyFill="1" applyBorder="1" applyAlignment="1">
      <alignment horizontal="center" vertical="center"/>
    </xf>
    <xf numFmtId="2" fontId="58" fillId="25" borderId="18" xfId="257" applyNumberFormat="1" applyFont="1" applyFill="1" applyBorder="1" applyAlignment="1">
      <alignment horizontal="center" vertical="center" wrapText="1"/>
    </xf>
    <xf numFmtId="4" fontId="58" fillId="0" borderId="18" xfId="43" applyNumberFormat="1" applyFont="1" applyFill="1" applyBorder="1" applyAlignment="1" applyProtection="1">
      <alignment horizontal="center" vertical="center" wrapText="1"/>
      <protection locked="0"/>
    </xf>
    <xf numFmtId="167" fontId="51" fillId="27" borderId="57" xfId="73" applyNumberFormat="1" applyFont="1" applyFill="1" applyBorder="1" applyAlignment="1">
      <alignment vertical="center"/>
    </xf>
    <xf numFmtId="0" fontId="49" fillId="27" borderId="52" xfId="73" applyFont="1" applyFill="1" applyBorder="1" applyAlignment="1">
      <alignment horizontal="center" vertical="center"/>
    </xf>
    <xf numFmtId="4" fontId="59" fillId="0" borderId="18" xfId="43" applyNumberFormat="1" applyFont="1" applyFill="1" applyBorder="1" applyAlignment="1" applyProtection="1">
      <alignment horizontal="center" vertical="center" wrapText="1"/>
      <protection locked="0"/>
    </xf>
    <xf numFmtId="0" fontId="58" fillId="27" borderId="18" xfId="257" applyFont="1" applyFill="1" applyBorder="1" applyAlignment="1">
      <alignment horizontal="center" vertical="center" wrapText="1"/>
    </xf>
    <xf numFmtId="2" fontId="58" fillId="0" borderId="18" xfId="257" applyNumberFormat="1" applyFont="1" applyBorder="1" applyAlignment="1">
      <alignment horizontal="center" vertical="center" wrapText="1"/>
    </xf>
    <xf numFmtId="176" fontId="51" fillId="24" borderId="18" xfId="73" applyNumberFormat="1" applyFont="1" applyFill="1" applyBorder="1" applyAlignment="1">
      <alignment vertical="center"/>
    </xf>
    <xf numFmtId="181" fontId="51" fillId="0" borderId="35" xfId="129" applyNumberFormat="1" applyFont="1" applyBorder="1" applyAlignment="1">
      <alignment vertical="center"/>
    </xf>
    <xf numFmtId="166" fontId="58" fillId="25" borderId="18" xfId="257" applyNumberFormat="1" applyFont="1" applyFill="1" applyBorder="1" applyAlignment="1">
      <alignment horizontal="center" vertical="center" wrapText="1"/>
    </xf>
    <xf numFmtId="204" fontId="58" fillId="25" borderId="18" xfId="258" applyNumberFormat="1" applyFont="1" applyFill="1" applyBorder="1" applyAlignment="1" applyProtection="1">
      <alignment horizontal="center" vertical="center"/>
      <protection locked="0"/>
    </xf>
    <xf numFmtId="0" fontId="59" fillId="0" borderId="18" xfId="0" applyFont="1" applyBorder="1" applyAlignment="1">
      <alignment vertical="center" wrapText="1"/>
    </xf>
    <xf numFmtId="0" fontId="58" fillId="25" borderId="18" xfId="0" applyFont="1" applyFill="1" applyBorder="1" applyAlignment="1">
      <alignment horizontal="center" vertical="center"/>
    </xf>
    <xf numFmtId="204" fontId="58" fillId="0" borderId="18" xfId="258" applyNumberFormat="1" applyFont="1" applyFill="1" applyBorder="1" applyAlignment="1" applyProtection="1">
      <alignment horizontal="center" vertical="center"/>
      <protection locked="0"/>
    </xf>
    <xf numFmtId="190" fontId="58" fillId="25" borderId="18" xfId="257" applyNumberFormat="1" applyFont="1" applyFill="1" applyBorder="1" applyAlignment="1">
      <alignment horizontal="center" vertical="center" wrapText="1"/>
    </xf>
    <xf numFmtId="0" fontId="51" fillId="0" borderId="63" xfId="128" applyFont="1" applyBorder="1" applyAlignment="1">
      <alignment horizontal="left" vertical="center" wrapText="1"/>
    </xf>
    <xf numFmtId="9" fontId="49" fillId="0" borderId="55" xfId="129" applyNumberFormat="1" applyFont="1" applyBorder="1" applyAlignment="1">
      <alignment horizontal="center" vertical="center"/>
    </xf>
    <xf numFmtId="181" fontId="49" fillId="0" borderId="55" xfId="129" applyNumberFormat="1" applyFont="1" applyBorder="1" applyAlignment="1">
      <alignment vertical="center"/>
    </xf>
    <xf numFmtId="0" fontId="49" fillId="0" borderId="65" xfId="128" applyFont="1" applyBorder="1" applyAlignment="1">
      <alignment horizontal="right" vertical="center"/>
    </xf>
    <xf numFmtId="181" fontId="51" fillId="0" borderId="12" xfId="129" applyNumberFormat="1" applyFont="1" applyBorder="1" applyAlignment="1">
      <alignment vertical="center"/>
    </xf>
    <xf numFmtId="186" fontId="51" fillId="26" borderId="18" xfId="60" applyNumberFormat="1" applyFont="1" applyFill="1" applyBorder="1" applyAlignment="1">
      <alignment horizontal="left" vertical="center"/>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51" fillId="24" borderId="27" xfId="73" applyFont="1" applyFill="1" applyBorder="1" applyAlignment="1">
      <alignment horizontal="center" vertical="center"/>
    </xf>
    <xf numFmtId="0" fontId="51" fillId="24" borderId="31" xfId="73" applyFont="1" applyFill="1" applyBorder="1" applyAlignment="1">
      <alignment horizontal="center" vertical="center"/>
    </xf>
    <xf numFmtId="0" fontId="51" fillId="24" borderId="70" xfId="73" applyFont="1" applyFill="1" applyBorder="1" applyAlignment="1">
      <alignment horizontal="center"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51" fillId="0" borderId="35"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left" vertic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0" fontId="49" fillId="25" borderId="14" xfId="130" applyFont="1" applyFill="1" applyBorder="1" applyAlignment="1">
      <alignment horizontal="center" vertical="center" wrapText="1"/>
    </xf>
    <xf numFmtId="0" fontId="49" fillId="25" borderId="15" xfId="130" applyFont="1" applyFill="1" applyBorder="1" applyAlignment="1">
      <alignment horizontal="center" vertical="center" wrapText="1"/>
    </xf>
    <xf numFmtId="0" fontId="51" fillId="26" borderId="18" xfId="130" applyFont="1" applyFill="1" applyBorder="1" applyAlignment="1">
      <alignment horizontal="left" vertical="center" wrapText="1"/>
    </xf>
    <xf numFmtId="0" fontId="51" fillId="26" borderId="18" xfId="130" applyFont="1" applyFill="1" applyBorder="1" applyAlignment="1">
      <alignment horizontal="left" vertical="center"/>
    </xf>
    <xf numFmtId="3" fontId="51" fillId="26" borderId="18" xfId="130" applyNumberFormat="1" applyFont="1" applyFill="1" applyBorder="1" applyAlignment="1">
      <alignment horizontal="left" vertical="center" wrapText="1"/>
    </xf>
    <xf numFmtId="0" fontId="43" fillId="0" borderId="85" xfId="89" applyFont="1" applyBorder="1" applyAlignment="1">
      <alignment horizont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0" borderId="0" xfId="130" applyFont="1" applyAlignment="1">
      <alignment horizontal="center" vertical="top"/>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8"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32" xfId="257" xr:uid="{A3A78237-3586-4F80-8581-CE2D41E3167B}"/>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CLARA%20PAVA/Desktop/ALCALDIA/PRESUPUESTOS/CALLES%20CENTRO%20HISTORICO/CLLS%20CENTRO%20HISTORICO/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Hoja1 (2)"/>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sheetData sheetId="363"/>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Paso 1 Calculo del Presupuesto"/>
      <sheetName val="INV"/>
      <sheetName val="AASHTO"/>
      <sheetName val="DATOS"/>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pageSetUpPr fitToPage="1"/>
  </sheetPr>
  <dimension ref="A1:R127"/>
  <sheetViews>
    <sheetView showGridLines="0" tabSelected="1" view="pageBreakPreview" topLeftCell="G106" zoomScaleNormal="100" zoomScaleSheetLayoutView="100" zoomScalePageLayoutView="91" workbookViewId="0">
      <selection activeCell="G99" sqref="G99"/>
    </sheetView>
  </sheetViews>
  <sheetFormatPr baseColWidth="10" defaultColWidth="11.42578125" defaultRowHeight="16.5"/>
  <cols>
    <col min="1" max="1" width="2.28515625" style="1" customWidth="1"/>
    <col min="2" max="2" width="3.42578125" style="1" customWidth="1"/>
    <col min="3" max="3" width="7.85546875" style="1" customWidth="1"/>
    <col min="4" max="4" width="8.85546875" style="1" customWidth="1"/>
    <col min="5" max="5" width="12.28515625" style="2" customWidth="1"/>
    <col min="6" max="6" width="13.1406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2.5703125" style="1" customWidth="1"/>
    <col min="13" max="13" width="2.7109375" style="1" customWidth="1"/>
    <col min="14" max="16384" width="11.42578125" style="1"/>
  </cols>
  <sheetData>
    <row r="1" spans="1:18" ht="17.25" thickBot="1">
      <c r="A1" s="5"/>
      <c r="B1" s="5"/>
      <c r="C1" s="5"/>
      <c r="D1" s="5"/>
      <c r="E1" s="6"/>
      <c r="F1" s="5"/>
      <c r="G1" s="5"/>
      <c r="H1" s="5"/>
      <c r="I1" s="5"/>
      <c r="J1" s="5"/>
      <c r="K1" s="5"/>
      <c r="L1" s="5"/>
      <c r="M1" s="5"/>
    </row>
    <row r="2" spans="1:18" ht="17.25" thickTop="1">
      <c r="A2" s="5"/>
      <c r="B2" s="7"/>
      <c r="C2" s="227"/>
      <c r="D2" s="227"/>
      <c r="E2" s="228"/>
      <c r="F2" s="227"/>
      <c r="G2" s="227"/>
      <c r="H2" s="227"/>
      <c r="I2" s="227"/>
      <c r="J2" s="227"/>
      <c r="K2" s="227"/>
      <c r="L2" s="8"/>
      <c r="M2" s="5"/>
    </row>
    <row r="3" spans="1:18" ht="26.25" customHeight="1">
      <c r="A3" s="5"/>
      <c r="B3" s="9"/>
      <c r="C3" s="282" t="s">
        <v>0</v>
      </c>
      <c r="D3" s="282"/>
      <c r="E3" s="282"/>
      <c r="F3" s="282"/>
      <c r="G3" s="5"/>
      <c r="H3" s="5"/>
      <c r="I3" s="5"/>
      <c r="J3" s="5"/>
      <c r="K3" s="5"/>
      <c r="L3" s="10"/>
      <c r="M3" s="5"/>
    </row>
    <row r="4" spans="1:18">
      <c r="A4" s="5"/>
      <c r="B4" s="9"/>
      <c r="C4" s="209" t="s">
        <v>1</v>
      </c>
      <c r="D4" s="210" t="s">
        <v>2</v>
      </c>
      <c r="E4" s="209" t="s">
        <v>3</v>
      </c>
      <c r="F4" s="210">
        <v>4</v>
      </c>
      <c r="G4" s="5"/>
      <c r="H4" s="5"/>
      <c r="I4" s="5"/>
      <c r="J4" s="5"/>
      <c r="K4" s="5"/>
      <c r="L4" s="10"/>
      <c r="M4" s="5"/>
    </row>
    <row r="5" spans="1:18">
      <c r="A5" s="5"/>
      <c r="B5" s="9"/>
      <c r="C5" s="285" t="s">
        <v>4</v>
      </c>
      <c r="D5" s="285"/>
      <c r="E5" s="285"/>
      <c r="F5" s="285"/>
      <c r="G5" s="285"/>
      <c r="H5" s="285"/>
      <c r="I5" s="285"/>
      <c r="J5" s="285"/>
      <c r="K5" s="285"/>
      <c r="L5" s="10"/>
      <c r="M5" s="5"/>
    </row>
    <row r="6" spans="1:18" ht="17.25" thickBot="1">
      <c r="A6" s="5"/>
      <c r="B6" s="9"/>
      <c r="C6" s="286" t="s">
        <v>35</v>
      </c>
      <c r="D6" s="286"/>
      <c r="E6" s="286"/>
      <c r="F6" s="286"/>
      <c r="G6" s="286"/>
      <c r="H6" s="286"/>
      <c r="I6" s="286"/>
      <c r="J6" s="286"/>
      <c r="K6" s="286"/>
      <c r="L6" s="10"/>
      <c r="M6" s="5"/>
    </row>
    <row r="7" spans="1:18" s="20" customFormat="1" ht="16.5" customHeight="1">
      <c r="A7" s="19"/>
      <c r="B7" s="224"/>
      <c r="C7" s="273" t="s">
        <v>6</v>
      </c>
      <c r="D7" s="274"/>
      <c r="E7" s="274"/>
      <c r="F7" s="274"/>
      <c r="G7" s="274"/>
      <c r="H7" s="274"/>
      <c r="I7" s="274"/>
      <c r="J7" s="274"/>
      <c r="K7" s="275"/>
      <c r="L7" s="21"/>
      <c r="M7" s="19"/>
    </row>
    <row r="8" spans="1:18" ht="34.5" customHeight="1">
      <c r="A8" s="5"/>
      <c r="B8" s="225"/>
      <c r="C8" s="276"/>
      <c r="D8" s="277"/>
      <c r="E8" s="277"/>
      <c r="F8" s="277"/>
      <c r="G8" s="277"/>
      <c r="H8" s="277"/>
      <c r="I8" s="277"/>
      <c r="J8" s="277"/>
      <c r="K8" s="278"/>
      <c r="L8" s="10"/>
      <c r="M8" s="5"/>
    </row>
    <row r="9" spans="1:18" ht="34.5" customHeight="1">
      <c r="A9" s="5"/>
      <c r="B9" s="225"/>
      <c r="C9" s="279" t="s">
        <v>7</v>
      </c>
      <c r="D9" s="280"/>
      <c r="E9" s="280"/>
      <c r="F9" s="280"/>
      <c r="G9" s="280"/>
      <c r="H9" s="280"/>
      <c r="I9" s="280"/>
      <c r="J9" s="280"/>
      <c r="K9" s="281"/>
      <c r="L9" s="10"/>
      <c r="M9" s="5"/>
    </row>
    <row r="10" spans="1:18" ht="30" customHeight="1" thickBot="1">
      <c r="A10" s="5"/>
      <c r="B10" s="225"/>
      <c r="C10" s="287" t="s">
        <v>94</v>
      </c>
      <c r="D10" s="288"/>
      <c r="E10" s="288"/>
      <c r="F10" s="288"/>
      <c r="G10" s="288"/>
      <c r="H10" s="288"/>
      <c r="I10" s="288"/>
      <c r="J10" s="288"/>
      <c r="K10" s="289"/>
      <c r="L10" s="10"/>
      <c r="M10" s="5"/>
      <c r="R10" s="1" t="s">
        <v>87</v>
      </c>
    </row>
    <row r="11" spans="1:18" ht="30" customHeight="1">
      <c r="A11" s="5"/>
      <c r="B11" s="9"/>
      <c r="C11" s="290" t="s">
        <v>8</v>
      </c>
      <c r="D11" s="292" t="s">
        <v>9</v>
      </c>
      <c r="E11" s="294" t="s">
        <v>10</v>
      </c>
      <c r="F11" s="295"/>
      <c r="G11" s="290" t="s">
        <v>11</v>
      </c>
      <c r="H11" s="292" t="s">
        <v>12</v>
      </c>
      <c r="I11" s="292" t="s">
        <v>13</v>
      </c>
      <c r="J11" s="296" t="s">
        <v>151</v>
      </c>
      <c r="K11" s="298" t="s">
        <v>15</v>
      </c>
      <c r="L11" s="10"/>
      <c r="M11" s="5"/>
    </row>
    <row r="12" spans="1:18" ht="30" customHeight="1" thickBot="1">
      <c r="A12" s="5"/>
      <c r="B12" s="9"/>
      <c r="C12" s="291"/>
      <c r="D12" s="293"/>
      <c r="E12" s="136" t="s">
        <v>16</v>
      </c>
      <c r="F12" s="245" t="s">
        <v>17</v>
      </c>
      <c r="G12" s="291"/>
      <c r="H12" s="293"/>
      <c r="I12" s="293"/>
      <c r="J12" s="297"/>
      <c r="K12" s="299"/>
      <c r="L12" s="10"/>
      <c r="M12" s="5"/>
    </row>
    <row r="13" spans="1:18" ht="30" customHeight="1">
      <c r="A13" s="5"/>
      <c r="B13" s="9"/>
      <c r="C13" s="235"/>
      <c r="D13" s="244"/>
      <c r="E13" s="244"/>
      <c r="F13" s="244"/>
      <c r="G13" s="236" t="s">
        <v>93</v>
      </c>
      <c r="H13" s="236"/>
      <c r="I13" s="236"/>
      <c r="J13" s="236"/>
      <c r="K13" s="237"/>
      <c r="L13" s="10"/>
      <c r="M13" s="5"/>
    </row>
    <row r="14" spans="1:18" ht="30" customHeight="1">
      <c r="A14" s="5"/>
      <c r="B14" s="9"/>
      <c r="C14" s="239"/>
      <c r="D14" s="250">
        <v>1</v>
      </c>
      <c r="E14" s="243"/>
      <c r="F14" s="243"/>
      <c r="G14" s="243" t="s">
        <v>95</v>
      </c>
      <c r="H14" s="243"/>
      <c r="I14" s="243"/>
      <c r="J14" s="243"/>
      <c r="K14" s="259">
        <f>+K15+K26+K36</f>
        <v>1639006835</v>
      </c>
      <c r="L14" s="10"/>
      <c r="M14" s="5"/>
    </row>
    <row r="15" spans="1:18" ht="30" customHeight="1">
      <c r="A15" s="5"/>
      <c r="B15" s="9"/>
      <c r="C15" s="240"/>
      <c r="D15" s="251">
        <v>1.1000000000000001</v>
      </c>
      <c r="E15" s="242"/>
      <c r="F15" s="242"/>
      <c r="G15" s="241" t="s">
        <v>96</v>
      </c>
      <c r="H15" s="242"/>
      <c r="I15" s="242"/>
      <c r="J15" s="242"/>
      <c r="K15" s="254">
        <f>SUM(K16:K25)</f>
        <v>1211414973</v>
      </c>
      <c r="L15" s="10"/>
      <c r="M15" s="5"/>
    </row>
    <row r="16" spans="1:18" ht="30" customHeight="1">
      <c r="A16" s="5"/>
      <c r="B16" s="9"/>
      <c r="C16" s="246">
        <v>1</v>
      </c>
      <c r="D16" s="157">
        <v>1.101</v>
      </c>
      <c r="E16" s="157" t="s">
        <v>97</v>
      </c>
      <c r="F16" s="141"/>
      <c r="G16" s="249" t="s">
        <v>103</v>
      </c>
      <c r="H16" s="261" t="s">
        <v>113</v>
      </c>
      <c r="I16" s="252">
        <v>2743.4999999999995</v>
      </c>
      <c r="J16" s="262">
        <v>7134.1200000000008</v>
      </c>
      <c r="K16" s="145">
        <f>ROUND(J16*I16,0)</f>
        <v>19572458</v>
      </c>
      <c r="L16" s="10"/>
      <c r="M16" s="5"/>
    </row>
    <row r="17" spans="1:13" ht="30" customHeight="1">
      <c r="A17" s="5"/>
      <c r="B17" s="9"/>
      <c r="C17" s="246">
        <v>2</v>
      </c>
      <c r="D17" s="157">
        <v>1.1020000000000001</v>
      </c>
      <c r="E17" s="157" t="s">
        <v>98</v>
      </c>
      <c r="F17" s="141"/>
      <c r="G17" s="249" t="s">
        <v>104</v>
      </c>
      <c r="H17" s="261" t="s">
        <v>114</v>
      </c>
      <c r="I17" s="252">
        <v>392.35</v>
      </c>
      <c r="J17" s="262">
        <v>105276.15000000001</v>
      </c>
      <c r="K17" s="145">
        <f t="shared" ref="K17:K48" si="0">ROUND(J17*I17,0)</f>
        <v>41305097</v>
      </c>
      <c r="L17" s="10"/>
      <c r="M17" s="5"/>
    </row>
    <row r="18" spans="1:13" ht="30" customHeight="1">
      <c r="A18" s="5"/>
      <c r="B18" s="9"/>
      <c r="C18" s="246">
        <v>3</v>
      </c>
      <c r="D18" s="157">
        <v>1.103</v>
      </c>
      <c r="E18" s="157">
        <v>2.13</v>
      </c>
      <c r="F18" s="141"/>
      <c r="G18" s="249" t="s">
        <v>105</v>
      </c>
      <c r="H18" s="261" t="s">
        <v>114</v>
      </c>
      <c r="I18" s="252">
        <v>196.17500000000001</v>
      </c>
      <c r="J18" s="262">
        <v>95507.3</v>
      </c>
      <c r="K18" s="145">
        <f t="shared" si="0"/>
        <v>18736145</v>
      </c>
      <c r="L18" s="10"/>
      <c r="M18" s="5"/>
    </row>
    <row r="19" spans="1:13" ht="30" customHeight="1">
      <c r="A19" s="5"/>
      <c r="B19" s="9"/>
      <c r="C19" s="246">
        <v>4</v>
      </c>
      <c r="D19" s="157">
        <v>1.1040000000000001</v>
      </c>
      <c r="E19" s="157">
        <v>3.3</v>
      </c>
      <c r="F19" s="141"/>
      <c r="G19" s="263" t="s">
        <v>106</v>
      </c>
      <c r="H19" s="264" t="s">
        <v>114</v>
      </c>
      <c r="I19" s="253">
        <v>196.17500000000001</v>
      </c>
      <c r="J19" s="265">
        <v>335632.15</v>
      </c>
      <c r="K19" s="145">
        <f t="shared" si="0"/>
        <v>65842637</v>
      </c>
      <c r="L19" s="10"/>
      <c r="M19" s="5"/>
    </row>
    <row r="20" spans="1:13" ht="30" customHeight="1">
      <c r="A20" s="5"/>
      <c r="B20" s="9"/>
      <c r="C20" s="246">
        <v>5</v>
      </c>
      <c r="D20" s="157">
        <v>1.105</v>
      </c>
      <c r="E20" s="157" t="s">
        <v>99</v>
      </c>
      <c r="F20" s="141"/>
      <c r="G20" s="263" t="s">
        <v>107</v>
      </c>
      <c r="H20" s="261" t="s">
        <v>113</v>
      </c>
      <c r="I20" s="252">
        <v>1961.75</v>
      </c>
      <c r="J20" s="262">
        <v>469065.73000000004</v>
      </c>
      <c r="K20" s="145">
        <f t="shared" si="0"/>
        <v>920189696</v>
      </c>
      <c r="L20" s="10"/>
      <c r="M20" s="5"/>
    </row>
    <row r="21" spans="1:13" ht="30" customHeight="1">
      <c r="A21" s="5"/>
      <c r="B21" s="9"/>
      <c r="C21" s="246">
        <v>6</v>
      </c>
      <c r="D21" s="157">
        <v>1.1060000000000001</v>
      </c>
      <c r="E21" s="157" t="s">
        <v>100</v>
      </c>
      <c r="F21" s="141"/>
      <c r="G21" s="249" t="s">
        <v>108</v>
      </c>
      <c r="H21" s="261" t="s">
        <v>114</v>
      </c>
      <c r="I21" s="266">
        <v>28.256312000000001</v>
      </c>
      <c r="J21" s="262">
        <v>969248.14</v>
      </c>
      <c r="K21" s="145">
        <f t="shared" si="0"/>
        <v>27387378</v>
      </c>
      <c r="L21" s="10"/>
      <c r="M21" s="5"/>
    </row>
    <row r="22" spans="1:13" ht="30" customHeight="1">
      <c r="A22" s="5"/>
      <c r="B22" s="9"/>
      <c r="C22" s="246">
        <v>7</v>
      </c>
      <c r="D22" s="157">
        <v>1.107</v>
      </c>
      <c r="E22" s="157" t="s">
        <v>101</v>
      </c>
      <c r="F22" s="141"/>
      <c r="G22" s="249" t="s">
        <v>109</v>
      </c>
      <c r="H22" s="261" t="s">
        <v>113</v>
      </c>
      <c r="I22" s="252">
        <v>396</v>
      </c>
      <c r="J22" s="262">
        <v>191186.17</v>
      </c>
      <c r="K22" s="145">
        <f t="shared" si="0"/>
        <v>75709723</v>
      </c>
      <c r="L22" s="10"/>
      <c r="M22" s="5"/>
    </row>
    <row r="23" spans="1:13" ht="30" customHeight="1">
      <c r="A23" s="5"/>
      <c r="B23" s="9"/>
      <c r="C23" s="246">
        <v>8</v>
      </c>
      <c r="D23" s="157">
        <v>1.1080000000000001</v>
      </c>
      <c r="E23" s="157" t="s">
        <v>102</v>
      </c>
      <c r="F23" s="141"/>
      <c r="G23" s="249" t="s">
        <v>110</v>
      </c>
      <c r="H23" s="261" t="s">
        <v>113</v>
      </c>
      <c r="I23" s="252">
        <v>396</v>
      </c>
      <c r="J23" s="262">
        <v>24501.260000000002</v>
      </c>
      <c r="K23" s="145">
        <f t="shared" si="0"/>
        <v>9702499</v>
      </c>
      <c r="L23" s="10"/>
      <c r="M23" s="5"/>
    </row>
    <row r="24" spans="1:13" ht="30" customHeight="1">
      <c r="A24" s="5"/>
      <c r="B24" s="9"/>
      <c r="C24" s="246">
        <v>9</v>
      </c>
      <c r="D24" s="157">
        <v>1.109</v>
      </c>
      <c r="E24" s="157">
        <v>1.2</v>
      </c>
      <c r="F24" s="141"/>
      <c r="G24" s="249" t="s">
        <v>111</v>
      </c>
      <c r="H24" s="261" t="s">
        <v>114</v>
      </c>
      <c r="I24" s="252">
        <v>23.76</v>
      </c>
      <c r="J24" s="262">
        <v>106389.36</v>
      </c>
      <c r="K24" s="145">
        <f t="shared" si="0"/>
        <v>2527811</v>
      </c>
      <c r="L24" s="10"/>
      <c r="M24" s="5"/>
    </row>
    <row r="25" spans="1:13" ht="30" customHeight="1">
      <c r="A25" s="5"/>
      <c r="B25" s="9"/>
      <c r="C25" s="246">
        <v>10</v>
      </c>
      <c r="D25" s="157">
        <v>1.1100000000000001</v>
      </c>
      <c r="E25" s="157">
        <v>1.8</v>
      </c>
      <c r="F25" s="141"/>
      <c r="G25" s="249" t="s">
        <v>112</v>
      </c>
      <c r="H25" s="261" t="s">
        <v>115</v>
      </c>
      <c r="I25" s="252">
        <v>636</v>
      </c>
      <c r="J25" s="262">
        <v>47864.04</v>
      </c>
      <c r="K25" s="145">
        <f t="shared" si="0"/>
        <v>30441529</v>
      </c>
      <c r="L25" s="10"/>
      <c r="M25" s="5"/>
    </row>
    <row r="26" spans="1:13" s="5" customFormat="1" ht="30" customHeight="1">
      <c r="B26" s="9"/>
      <c r="C26" s="255"/>
      <c r="D26" s="251">
        <v>1.2</v>
      </c>
      <c r="E26" s="242"/>
      <c r="F26" s="242"/>
      <c r="G26" s="241" t="s">
        <v>116</v>
      </c>
      <c r="H26" s="242"/>
      <c r="I26" s="242"/>
      <c r="J26" s="242"/>
      <c r="K26" s="254">
        <f>SUM(K27:K35)</f>
        <v>336336584</v>
      </c>
      <c r="L26" s="10"/>
    </row>
    <row r="27" spans="1:13" s="5" customFormat="1" ht="30" customHeight="1">
      <c r="B27" s="9"/>
      <c r="C27" s="140">
        <v>11</v>
      </c>
      <c r="D27" s="248">
        <v>1.2010000000000001</v>
      </c>
      <c r="E27" s="248">
        <v>1.2</v>
      </c>
      <c r="F27" s="248"/>
      <c r="G27" s="249" t="s">
        <v>117</v>
      </c>
      <c r="H27" s="153" t="s">
        <v>114</v>
      </c>
      <c r="I27" s="252">
        <v>74.399999999999991</v>
      </c>
      <c r="J27" s="144">
        <v>106389.36</v>
      </c>
      <c r="K27" s="145">
        <f t="shared" si="0"/>
        <v>7915368</v>
      </c>
      <c r="L27" s="10"/>
    </row>
    <row r="28" spans="1:13" s="5" customFormat="1" ht="30" customHeight="1">
      <c r="B28" s="9"/>
      <c r="C28" s="140">
        <v>12</v>
      </c>
      <c r="D28" s="248">
        <v>1.202</v>
      </c>
      <c r="E28" s="248">
        <v>2.13</v>
      </c>
      <c r="F28" s="248"/>
      <c r="G28" s="249" t="s">
        <v>105</v>
      </c>
      <c r="H28" s="153" t="s">
        <v>114</v>
      </c>
      <c r="I28" s="252">
        <v>124</v>
      </c>
      <c r="J28" s="144">
        <v>95507.3</v>
      </c>
      <c r="K28" s="145">
        <f t="shared" si="0"/>
        <v>11842905</v>
      </c>
      <c r="L28" s="10"/>
    </row>
    <row r="29" spans="1:13" s="5" customFormat="1" ht="30" customHeight="1">
      <c r="B29" s="9"/>
      <c r="C29" s="140">
        <v>13</v>
      </c>
      <c r="D29" s="248">
        <v>1.2030000000000001</v>
      </c>
      <c r="E29" s="248">
        <v>5.14</v>
      </c>
      <c r="F29" s="248"/>
      <c r="G29" s="249" t="s">
        <v>118</v>
      </c>
      <c r="H29" s="153" t="s">
        <v>115</v>
      </c>
      <c r="I29" s="252">
        <v>600</v>
      </c>
      <c r="J29" s="144">
        <v>115534.44</v>
      </c>
      <c r="K29" s="145">
        <f t="shared" si="0"/>
        <v>69320664</v>
      </c>
      <c r="L29" s="10"/>
    </row>
    <row r="30" spans="1:13" s="5" customFormat="1" ht="30" customHeight="1">
      <c r="B30" s="9"/>
      <c r="C30" s="140">
        <v>14</v>
      </c>
      <c r="D30" s="248">
        <v>1.204</v>
      </c>
      <c r="E30" s="248">
        <v>3.2</v>
      </c>
      <c r="F30" s="248"/>
      <c r="G30" s="249" t="s">
        <v>119</v>
      </c>
      <c r="H30" s="153" t="s">
        <v>114</v>
      </c>
      <c r="I30" s="252">
        <v>155</v>
      </c>
      <c r="J30" s="144">
        <v>282797.90000000002</v>
      </c>
      <c r="K30" s="145">
        <f t="shared" si="0"/>
        <v>43833675</v>
      </c>
      <c r="L30" s="10"/>
    </row>
    <row r="31" spans="1:13" s="5" customFormat="1" ht="30" customHeight="1">
      <c r="B31" s="9"/>
      <c r="C31" s="140">
        <v>15</v>
      </c>
      <c r="D31" s="248">
        <v>1.2050000000000001</v>
      </c>
      <c r="E31" s="248">
        <v>5.3</v>
      </c>
      <c r="F31" s="248"/>
      <c r="G31" s="249" t="s">
        <v>120</v>
      </c>
      <c r="H31" s="153" t="s">
        <v>113</v>
      </c>
      <c r="I31" s="256">
        <v>85</v>
      </c>
      <c r="J31" s="144">
        <v>119890.19</v>
      </c>
      <c r="K31" s="145">
        <f t="shared" si="0"/>
        <v>10190666</v>
      </c>
      <c r="L31" s="10"/>
    </row>
    <row r="32" spans="1:13" s="5" customFormat="1" ht="30" customHeight="1">
      <c r="B32" s="9"/>
      <c r="C32" s="140">
        <v>16</v>
      </c>
      <c r="D32" s="248">
        <v>1.206</v>
      </c>
      <c r="E32" s="248" t="s">
        <v>138</v>
      </c>
      <c r="F32" s="248"/>
      <c r="G32" s="249" t="s">
        <v>132</v>
      </c>
      <c r="H32" s="153" t="s">
        <v>113</v>
      </c>
      <c r="I32" s="256">
        <v>510</v>
      </c>
      <c r="J32" s="144">
        <v>160819.61000000002</v>
      </c>
      <c r="K32" s="145">
        <f t="shared" si="0"/>
        <v>82018001</v>
      </c>
      <c r="L32" s="10"/>
    </row>
    <row r="33" spans="2:12" s="5" customFormat="1" ht="30" customHeight="1">
      <c r="B33" s="9"/>
      <c r="C33" s="140">
        <v>17</v>
      </c>
      <c r="D33" s="248">
        <v>1.2070000000000001</v>
      </c>
      <c r="E33" s="248" t="s">
        <v>139</v>
      </c>
      <c r="F33" s="248"/>
      <c r="G33" s="249" t="s">
        <v>133</v>
      </c>
      <c r="H33" s="153" t="s">
        <v>136</v>
      </c>
      <c r="I33" s="256">
        <v>45</v>
      </c>
      <c r="J33" s="144">
        <v>277007.08</v>
      </c>
      <c r="K33" s="145">
        <f t="shared" si="0"/>
        <v>12465319</v>
      </c>
      <c r="L33" s="10"/>
    </row>
    <row r="34" spans="2:12" s="5" customFormat="1" ht="30" customHeight="1">
      <c r="B34" s="9"/>
      <c r="C34" s="140">
        <v>18</v>
      </c>
      <c r="D34" s="248">
        <v>1.208</v>
      </c>
      <c r="E34" s="248" t="s">
        <v>140</v>
      </c>
      <c r="F34" s="248"/>
      <c r="G34" s="249" t="s">
        <v>134</v>
      </c>
      <c r="H34" s="153" t="s">
        <v>136</v>
      </c>
      <c r="I34" s="256">
        <v>45</v>
      </c>
      <c r="J34" s="144">
        <v>105386.54000000001</v>
      </c>
      <c r="K34" s="145">
        <f t="shared" si="0"/>
        <v>4742394</v>
      </c>
      <c r="L34" s="10"/>
    </row>
    <row r="35" spans="2:12" s="5" customFormat="1" ht="30" customHeight="1">
      <c r="B35" s="9"/>
      <c r="C35" s="140">
        <v>19</v>
      </c>
      <c r="D35" s="248">
        <v>1.2090000000000001</v>
      </c>
      <c r="E35" s="248" t="s">
        <v>141</v>
      </c>
      <c r="F35" s="248"/>
      <c r="G35" s="249" t="s">
        <v>135</v>
      </c>
      <c r="H35" s="153" t="s">
        <v>113</v>
      </c>
      <c r="I35" s="256">
        <v>600</v>
      </c>
      <c r="J35" s="144">
        <v>156679.32</v>
      </c>
      <c r="K35" s="145">
        <f t="shared" si="0"/>
        <v>94007592</v>
      </c>
      <c r="L35" s="10"/>
    </row>
    <row r="36" spans="2:12" s="5" customFormat="1" ht="30" customHeight="1">
      <c r="B36" s="9"/>
      <c r="C36" s="255"/>
      <c r="D36" s="251">
        <v>1.3</v>
      </c>
      <c r="E36" s="242"/>
      <c r="F36" s="242"/>
      <c r="G36" s="241" t="s">
        <v>160</v>
      </c>
      <c r="H36" s="251"/>
      <c r="I36" s="257"/>
      <c r="J36" s="242"/>
      <c r="K36" s="254">
        <f>SUM(K37:K48)</f>
        <v>91255278</v>
      </c>
      <c r="L36" s="10"/>
    </row>
    <row r="37" spans="2:12" s="5" customFormat="1" ht="30" customHeight="1">
      <c r="B37" s="9"/>
      <c r="C37" s="140">
        <v>20</v>
      </c>
      <c r="D37" s="248">
        <v>1.3009999999999999</v>
      </c>
      <c r="E37" s="248">
        <v>2.13</v>
      </c>
      <c r="F37" s="248"/>
      <c r="G37" s="249" t="s">
        <v>105</v>
      </c>
      <c r="H37" s="153" t="s">
        <v>114</v>
      </c>
      <c r="I37" s="252">
        <v>62.999999999999993</v>
      </c>
      <c r="J37" s="144">
        <v>95507.3</v>
      </c>
      <c r="K37" s="145">
        <f t="shared" si="0"/>
        <v>6016960</v>
      </c>
      <c r="L37" s="10"/>
    </row>
    <row r="38" spans="2:12" s="5" customFormat="1" ht="30" customHeight="1">
      <c r="B38" s="9"/>
      <c r="C38" s="140">
        <v>21</v>
      </c>
      <c r="D38" s="248">
        <v>1.302</v>
      </c>
      <c r="E38" s="248">
        <v>1.23</v>
      </c>
      <c r="F38" s="248"/>
      <c r="G38" s="249" t="s">
        <v>121</v>
      </c>
      <c r="H38" s="153" t="s">
        <v>115</v>
      </c>
      <c r="I38" s="258">
        <v>330</v>
      </c>
      <c r="J38" s="144">
        <v>62246.66</v>
      </c>
      <c r="K38" s="145">
        <f t="shared" si="0"/>
        <v>20541398</v>
      </c>
      <c r="L38" s="10"/>
    </row>
    <row r="39" spans="2:12" s="5" customFormat="1" ht="30" customHeight="1">
      <c r="B39" s="9"/>
      <c r="C39" s="140">
        <v>22</v>
      </c>
      <c r="D39" s="248">
        <v>1.3029999999999999</v>
      </c>
      <c r="E39" s="248">
        <v>2.9</v>
      </c>
      <c r="F39" s="248"/>
      <c r="G39" s="249" t="s">
        <v>122</v>
      </c>
      <c r="H39" s="153" t="s">
        <v>114</v>
      </c>
      <c r="I39" s="252">
        <v>11.88</v>
      </c>
      <c r="J39" s="144">
        <v>170553.88</v>
      </c>
      <c r="K39" s="145">
        <f t="shared" si="0"/>
        <v>2026180</v>
      </c>
      <c r="L39" s="10"/>
    </row>
    <row r="40" spans="2:12" s="5" customFormat="1" ht="30" customHeight="1">
      <c r="B40" s="9"/>
      <c r="C40" s="140">
        <v>23</v>
      </c>
      <c r="D40" s="248">
        <v>1.304</v>
      </c>
      <c r="E40" s="248">
        <v>2.2999999999999998</v>
      </c>
      <c r="F40" s="248"/>
      <c r="G40" s="249" t="s">
        <v>123</v>
      </c>
      <c r="H40" s="153" t="s">
        <v>114</v>
      </c>
      <c r="I40" s="252">
        <v>165.15</v>
      </c>
      <c r="J40" s="144">
        <v>45063.060000000005</v>
      </c>
      <c r="K40" s="145">
        <f t="shared" si="0"/>
        <v>7442164</v>
      </c>
      <c r="L40" s="10"/>
    </row>
    <row r="41" spans="2:12" s="5" customFormat="1" ht="30" customHeight="1">
      <c r="B41" s="9"/>
      <c r="C41" s="140">
        <v>24</v>
      </c>
      <c r="D41" s="248">
        <v>1.3049999999999999</v>
      </c>
      <c r="E41" s="248">
        <v>2.5</v>
      </c>
      <c r="F41" s="248"/>
      <c r="G41" s="249" t="s">
        <v>124</v>
      </c>
      <c r="H41" s="153" t="s">
        <v>114</v>
      </c>
      <c r="I41" s="252">
        <v>59.4</v>
      </c>
      <c r="J41" s="144">
        <v>256223.17</v>
      </c>
      <c r="K41" s="145">
        <f t="shared" si="0"/>
        <v>15219656</v>
      </c>
      <c r="L41" s="10"/>
    </row>
    <row r="42" spans="2:12" s="5" customFormat="1" ht="30" customHeight="1">
      <c r="B42" s="9"/>
      <c r="C42" s="140">
        <v>25</v>
      </c>
      <c r="D42" s="248">
        <v>1.306</v>
      </c>
      <c r="E42" s="248">
        <v>1.5</v>
      </c>
      <c r="F42" s="248"/>
      <c r="G42" s="249" t="s">
        <v>125</v>
      </c>
      <c r="H42" s="153" t="s">
        <v>136</v>
      </c>
      <c r="I42" s="258">
        <v>8</v>
      </c>
      <c r="J42" s="144">
        <v>255213.7</v>
      </c>
      <c r="K42" s="145">
        <f t="shared" si="0"/>
        <v>2041710</v>
      </c>
      <c r="L42" s="10"/>
    </row>
    <row r="43" spans="2:12" s="5" customFormat="1" ht="30" customHeight="1">
      <c r="B43" s="9"/>
      <c r="C43" s="140">
        <v>26</v>
      </c>
      <c r="D43" s="248">
        <v>1.3069999999999999</v>
      </c>
      <c r="E43" s="248">
        <v>1.1499999999999999</v>
      </c>
      <c r="F43" s="248"/>
      <c r="G43" s="249" t="s">
        <v>126</v>
      </c>
      <c r="H43" s="153" t="s">
        <v>136</v>
      </c>
      <c r="I43" s="258">
        <v>4</v>
      </c>
      <c r="J43" s="144">
        <v>251695.85</v>
      </c>
      <c r="K43" s="145">
        <f t="shared" si="0"/>
        <v>1006783</v>
      </c>
      <c r="L43" s="10"/>
    </row>
    <row r="44" spans="2:12" s="5" customFormat="1" ht="30" customHeight="1">
      <c r="B44" s="9"/>
      <c r="C44" s="140">
        <v>27</v>
      </c>
      <c r="D44" s="248">
        <v>1.3080000000000001</v>
      </c>
      <c r="E44" s="248">
        <v>1.18</v>
      </c>
      <c r="F44" s="248"/>
      <c r="G44" s="249" t="s">
        <v>127</v>
      </c>
      <c r="H44" s="153" t="s">
        <v>136</v>
      </c>
      <c r="I44" s="258">
        <v>8</v>
      </c>
      <c r="J44" s="144">
        <v>479268.16000000003</v>
      </c>
      <c r="K44" s="145">
        <f t="shared" si="0"/>
        <v>3834145</v>
      </c>
      <c r="L44" s="10"/>
    </row>
    <row r="45" spans="2:12" s="5" customFormat="1" ht="30" customHeight="1">
      <c r="B45" s="9"/>
      <c r="C45" s="140">
        <v>28</v>
      </c>
      <c r="D45" s="248">
        <v>1.3089999999999999</v>
      </c>
      <c r="E45" s="248">
        <v>1.32</v>
      </c>
      <c r="F45" s="248"/>
      <c r="G45" s="249" t="s">
        <v>128</v>
      </c>
      <c r="H45" s="153" t="s">
        <v>136</v>
      </c>
      <c r="I45" s="258">
        <v>4</v>
      </c>
      <c r="J45" s="144">
        <v>150203.55000000002</v>
      </c>
      <c r="K45" s="145">
        <f t="shared" si="0"/>
        <v>600814</v>
      </c>
      <c r="L45" s="10"/>
    </row>
    <row r="46" spans="2:12" s="5" customFormat="1" ht="30" customHeight="1">
      <c r="B46" s="9"/>
      <c r="C46" s="140">
        <v>29</v>
      </c>
      <c r="D46" s="248">
        <v>1.31</v>
      </c>
      <c r="E46" s="248">
        <v>1.1100000000000001</v>
      </c>
      <c r="F46" s="248"/>
      <c r="G46" s="249" t="s">
        <v>129</v>
      </c>
      <c r="H46" s="153" t="s">
        <v>136</v>
      </c>
      <c r="I46" s="258">
        <v>45</v>
      </c>
      <c r="J46" s="144">
        <v>48369.440000000002</v>
      </c>
      <c r="K46" s="145">
        <f t="shared" si="0"/>
        <v>2176625</v>
      </c>
      <c r="L46" s="10"/>
    </row>
    <row r="47" spans="2:12" s="5" customFormat="1" ht="30" customHeight="1">
      <c r="B47" s="9"/>
      <c r="C47" s="140">
        <v>30</v>
      </c>
      <c r="D47" s="248">
        <v>1.3109999999999999</v>
      </c>
      <c r="E47" s="248">
        <v>11.64</v>
      </c>
      <c r="F47" s="248"/>
      <c r="G47" s="249" t="s">
        <v>130</v>
      </c>
      <c r="H47" s="153" t="s">
        <v>136</v>
      </c>
      <c r="I47" s="258">
        <v>4</v>
      </c>
      <c r="J47" s="144">
        <v>1715461.9300000002</v>
      </c>
      <c r="K47" s="145">
        <f t="shared" si="0"/>
        <v>6861848</v>
      </c>
      <c r="L47" s="10"/>
    </row>
    <row r="48" spans="2:12" s="5" customFormat="1" ht="30" customHeight="1">
      <c r="B48" s="9"/>
      <c r="C48" s="140">
        <v>31</v>
      </c>
      <c r="D48" s="248">
        <v>1.3120000000000001</v>
      </c>
      <c r="E48" s="248">
        <v>11.1</v>
      </c>
      <c r="F48" s="248"/>
      <c r="G48" s="249" t="s">
        <v>131</v>
      </c>
      <c r="H48" s="153" t="s">
        <v>137</v>
      </c>
      <c r="I48" s="258">
        <v>45</v>
      </c>
      <c r="J48" s="144">
        <v>521933.23000000004</v>
      </c>
      <c r="K48" s="145">
        <f t="shared" si="0"/>
        <v>23486995</v>
      </c>
      <c r="L48" s="10"/>
    </row>
    <row r="49" spans="2:12" s="5" customFormat="1" ht="30" customHeight="1">
      <c r="B49" s="9"/>
      <c r="C49" s="239"/>
      <c r="D49" s="250">
        <v>2</v>
      </c>
      <c r="E49" s="243"/>
      <c r="F49" s="243"/>
      <c r="G49" s="243" t="s">
        <v>142</v>
      </c>
      <c r="H49" s="243"/>
      <c r="I49" s="243"/>
      <c r="J49" s="243"/>
      <c r="K49" s="259">
        <f>+K50+K59+K69</f>
        <v>281559973</v>
      </c>
      <c r="L49" s="10"/>
    </row>
    <row r="50" spans="2:12" s="5" customFormat="1" ht="30" customHeight="1">
      <c r="B50" s="9"/>
      <c r="C50" s="240"/>
      <c r="D50" s="251">
        <v>2.1</v>
      </c>
      <c r="E50" s="242"/>
      <c r="F50" s="242"/>
      <c r="G50" s="241" t="s">
        <v>96</v>
      </c>
      <c r="H50" s="242"/>
      <c r="I50" s="242"/>
      <c r="J50" s="242"/>
      <c r="K50" s="254">
        <f>SUM(K51:K58)</f>
        <v>183380238</v>
      </c>
      <c r="L50" s="10"/>
    </row>
    <row r="51" spans="2:12" s="5" customFormat="1" ht="30" customHeight="1">
      <c r="B51" s="9"/>
      <c r="C51" s="246">
        <v>32</v>
      </c>
      <c r="D51" s="157">
        <v>2.101</v>
      </c>
      <c r="E51" s="157" t="s">
        <v>97</v>
      </c>
      <c r="F51" s="141"/>
      <c r="G51" s="249" t="s">
        <v>103</v>
      </c>
      <c r="H51" s="247" t="s">
        <v>113</v>
      </c>
      <c r="I51" s="252">
        <v>473.76000000000005</v>
      </c>
      <c r="J51" s="238">
        <v>7134.1200000000008</v>
      </c>
      <c r="K51" s="145">
        <f t="shared" ref="K51:K58" si="1">ROUND(J51*I51,0)</f>
        <v>3379861</v>
      </c>
      <c r="L51" s="10"/>
    </row>
    <row r="52" spans="2:12" s="5" customFormat="1" ht="30" customHeight="1">
      <c r="B52" s="9"/>
      <c r="C52" s="246">
        <v>33</v>
      </c>
      <c r="D52" s="157">
        <v>2.1019999999999999</v>
      </c>
      <c r="E52" s="157" t="s">
        <v>98</v>
      </c>
      <c r="F52" s="141"/>
      <c r="G52" s="249" t="s">
        <v>104</v>
      </c>
      <c r="H52" s="247" t="s">
        <v>114</v>
      </c>
      <c r="I52" s="252">
        <v>65.52000000000001</v>
      </c>
      <c r="J52" s="238">
        <v>105276.15000000001</v>
      </c>
      <c r="K52" s="145">
        <f t="shared" si="1"/>
        <v>6897693</v>
      </c>
      <c r="L52" s="10"/>
    </row>
    <row r="53" spans="2:12" s="5" customFormat="1" ht="30" customHeight="1">
      <c r="B53" s="9"/>
      <c r="C53" s="246">
        <v>34</v>
      </c>
      <c r="D53" s="157">
        <v>2.1030000000000002</v>
      </c>
      <c r="E53" s="157">
        <v>3.4</v>
      </c>
      <c r="F53" s="141"/>
      <c r="G53" s="249" t="s">
        <v>105</v>
      </c>
      <c r="H53" s="247" t="s">
        <v>114</v>
      </c>
      <c r="I53" s="252">
        <v>40.950000000000003</v>
      </c>
      <c r="J53" s="238">
        <v>95507.3</v>
      </c>
      <c r="K53" s="145">
        <f t="shared" si="1"/>
        <v>3911024</v>
      </c>
      <c r="L53" s="10"/>
    </row>
    <row r="54" spans="2:12" s="5" customFormat="1" ht="30" customHeight="1">
      <c r="B54" s="9"/>
      <c r="C54" s="246">
        <v>35</v>
      </c>
      <c r="D54" s="157">
        <v>2.1040000000000001</v>
      </c>
      <c r="E54" s="157">
        <v>3.3</v>
      </c>
      <c r="F54" s="141"/>
      <c r="G54" s="249" t="s">
        <v>106</v>
      </c>
      <c r="H54" s="247" t="s">
        <v>114</v>
      </c>
      <c r="I54" s="253">
        <v>40.950000000000003</v>
      </c>
      <c r="J54" s="238">
        <v>335632.15</v>
      </c>
      <c r="K54" s="145">
        <f t="shared" si="1"/>
        <v>13744137</v>
      </c>
      <c r="L54" s="10"/>
    </row>
    <row r="55" spans="2:12" s="5" customFormat="1" ht="30" customHeight="1">
      <c r="B55" s="9"/>
      <c r="C55" s="246">
        <v>36</v>
      </c>
      <c r="D55" s="157">
        <v>2.105</v>
      </c>
      <c r="E55" s="157" t="s">
        <v>99</v>
      </c>
      <c r="F55" s="141"/>
      <c r="G55" s="249" t="s">
        <v>107</v>
      </c>
      <c r="H55" s="247" t="s">
        <v>113</v>
      </c>
      <c r="I55" s="252">
        <v>277.20000000000005</v>
      </c>
      <c r="J55" s="238">
        <v>469065.73000000004</v>
      </c>
      <c r="K55" s="145">
        <f t="shared" si="1"/>
        <v>130025020</v>
      </c>
      <c r="L55" s="10"/>
    </row>
    <row r="56" spans="2:12" s="5" customFormat="1" ht="30" customHeight="1">
      <c r="B56" s="9"/>
      <c r="C56" s="246">
        <v>37</v>
      </c>
      <c r="D56" s="157">
        <v>2.1059999999999999</v>
      </c>
      <c r="E56" s="157" t="s">
        <v>101</v>
      </c>
      <c r="F56" s="141"/>
      <c r="G56" s="249" t="s">
        <v>109</v>
      </c>
      <c r="H56" s="247" t="s">
        <v>113</v>
      </c>
      <c r="I56" s="252">
        <v>83.160000000000011</v>
      </c>
      <c r="J56" s="238">
        <v>191186.17</v>
      </c>
      <c r="K56" s="145">
        <f t="shared" si="1"/>
        <v>15899042</v>
      </c>
      <c r="L56" s="10"/>
    </row>
    <row r="57" spans="2:12" s="5" customFormat="1" ht="30" customHeight="1">
      <c r="B57" s="9"/>
      <c r="C57" s="246">
        <v>38</v>
      </c>
      <c r="D57" s="157">
        <v>2.1070000000000002</v>
      </c>
      <c r="E57" s="157" t="s">
        <v>102</v>
      </c>
      <c r="F57" s="141"/>
      <c r="G57" s="249" t="s">
        <v>110</v>
      </c>
      <c r="H57" s="247" t="s">
        <v>113</v>
      </c>
      <c r="I57" s="252">
        <v>83.160000000000011</v>
      </c>
      <c r="J57" s="238">
        <v>24501.260000000002</v>
      </c>
      <c r="K57" s="145">
        <f t="shared" si="1"/>
        <v>2037525</v>
      </c>
      <c r="L57" s="10"/>
    </row>
    <row r="58" spans="2:12" s="5" customFormat="1" ht="30" customHeight="1">
      <c r="B58" s="9"/>
      <c r="C58" s="246">
        <v>39</v>
      </c>
      <c r="D58" s="157">
        <v>2.1080000000000001</v>
      </c>
      <c r="E58" s="157">
        <v>1.8</v>
      </c>
      <c r="F58" s="141"/>
      <c r="G58" s="249" t="s">
        <v>112</v>
      </c>
      <c r="H58" s="247" t="s">
        <v>115</v>
      </c>
      <c r="I58" s="252">
        <v>156.4</v>
      </c>
      <c r="J58" s="238">
        <v>47864.04</v>
      </c>
      <c r="K58" s="145">
        <f t="shared" si="1"/>
        <v>7485936</v>
      </c>
      <c r="L58" s="10"/>
    </row>
    <row r="59" spans="2:12" s="5" customFormat="1" ht="30" customHeight="1">
      <c r="B59" s="9"/>
      <c r="C59" s="255"/>
      <c r="D59" s="251">
        <v>2.2000000000000002</v>
      </c>
      <c r="E59" s="242"/>
      <c r="F59" s="242"/>
      <c r="G59" s="241" t="s">
        <v>116</v>
      </c>
      <c r="H59" s="242"/>
      <c r="I59" s="242"/>
      <c r="J59" s="242"/>
      <c r="K59" s="254">
        <f>SUM(K60:K68)</f>
        <v>72476781</v>
      </c>
      <c r="L59" s="10"/>
    </row>
    <row r="60" spans="2:12" s="5" customFormat="1" ht="30" customHeight="1">
      <c r="B60" s="9"/>
      <c r="C60" s="140">
        <v>40</v>
      </c>
      <c r="D60" s="248">
        <v>2.2010000000000001</v>
      </c>
      <c r="E60" s="248">
        <v>1.2</v>
      </c>
      <c r="F60" s="248"/>
      <c r="G60" s="249" t="s">
        <v>117</v>
      </c>
      <c r="H60" s="153" t="s">
        <v>114</v>
      </c>
      <c r="I60" s="252">
        <v>15.12</v>
      </c>
      <c r="J60" s="144">
        <v>106389.36</v>
      </c>
      <c r="K60" s="145">
        <f t="shared" ref="K60:K68" si="2">ROUND(J60*I60,0)</f>
        <v>1608607</v>
      </c>
      <c r="L60" s="10"/>
    </row>
    <row r="61" spans="2:12" s="5" customFormat="1" ht="30" customHeight="1">
      <c r="B61" s="9"/>
      <c r="C61" s="140">
        <v>41</v>
      </c>
      <c r="D61" s="248">
        <v>2.202</v>
      </c>
      <c r="E61" s="248">
        <v>2.13</v>
      </c>
      <c r="F61" s="248"/>
      <c r="G61" s="249" t="s">
        <v>105</v>
      </c>
      <c r="H61" s="153" t="s">
        <v>114</v>
      </c>
      <c r="I61" s="252">
        <v>25.200000000000003</v>
      </c>
      <c r="J61" s="144">
        <v>95507.3</v>
      </c>
      <c r="K61" s="145">
        <f t="shared" si="2"/>
        <v>2406784</v>
      </c>
      <c r="L61" s="10"/>
    </row>
    <row r="62" spans="2:12" s="5" customFormat="1" ht="30" customHeight="1">
      <c r="B62" s="9"/>
      <c r="C62" s="140">
        <v>42</v>
      </c>
      <c r="D62" s="248">
        <v>2.2029999999999998</v>
      </c>
      <c r="E62" s="248">
        <v>5.14</v>
      </c>
      <c r="F62" s="248"/>
      <c r="G62" s="249" t="s">
        <v>118</v>
      </c>
      <c r="H62" s="153" t="s">
        <v>115</v>
      </c>
      <c r="I62" s="252">
        <v>126</v>
      </c>
      <c r="J62" s="144">
        <v>115534.44</v>
      </c>
      <c r="K62" s="145">
        <f t="shared" si="2"/>
        <v>14557339</v>
      </c>
      <c r="L62" s="10"/>
    </row>
    <row r="63" spans="2:12" s="5" customFormat="1" ht="30" customHeight="1">
      <c r="B63" s="9"/>
      <c r="C63" s="140">
        <v>43</v>
      </c>
      <c r="D63" s="248">
        <v>2.2040000000000002</v>
      </c>
      <c r="E63" s="248">
        <v>3.2</v>
      </c>
      <c r="F63" s="248"/>
      <c r="G63" s="249" t="s">
        <v>119</v>
      </c>
      <c r="H63" s="153" t="s">
        <v>114</v>
      </c>
      <c r="I63" s="252">
        <v>25.200000000000003</v>
      </c>
      <c r="J63" s="144">
        <v>282797.90000000002</v>
      </c>
      <c r="K63" s="145">
        <f t="shared" si="2"/>
        <v>7126507</v>
      </c>
      <c r="L63" s="10"/>
    </row>
    <row r="64" spans="2:12" s="5" customFormat="1" ht="30" customHeight="1">
      <c r="B64" s="9"/>
      <c r="C64" s="140">
        <v>44</v>
      </c>
      <c r="D64" s="248">
        <v>2.2050000000000001</v>
      </c>
      <c r="E64" s="248">
        <v>5.3</v>
      </c>
      <c r="F64" s="248"/>
      <c r="G64" s="249" t="s">
        <v>120</v>
      </c>
      <c r="H64" s="153" t="s">
        <v>113</v>
      </c>
      <c r="I64" s="256">
        <v>34</v>
      </c>
      <c r="J64" s="144">
        <v>119890.19</v>
      </c>
      <c r="K64" s="145">
        <f t="shared" si="2"/>
        <v>4076266</v>
      </c>
      <c r="L64" s="10"/>
    </row>
    <row r="65" spans="2:12" s="5" customFormat="1" ht="30" customHeight="1">
      <c r="B65" s="9"/>
      <c r="C65" s="140">
        <v>45</v>
      </c>
      <c r="D65" s="248">
        <v>2.206</v>
      </c>
      <c r="E65" s="248" t="s">
        <v>138</v>
      </c>
      <c r="F65" s="248"/>
      <c r="G65" s="249" t="s">
        <v>132</v>
      </c>
      <c r="H65" s="153" t="s">
        <v>113</v>
      </c>
      <c r="I65" s="253">
        <v>107.1</v>
      </c>
      <c r="J65" s="144">
        <v>160819.61000000002</v>
      </c>
      <c r="K65" s="145">
        <f t="shared" si="2"/>
        <v>17223780</v>
      </c>
      <c r="L65" s="10"/>
    </row>
    <row r="66" spans="2:12" s="5" customFormat="1" ht="30" customHeight="1">
      <c r="B66" s="9"/>
      <c r="C66" s="140">
        <v>46</v>
      </c>
      <c r="D66" s="248">
        <v>2.2069999999999999</v>
      </c>
      <c r="E66" s="248" t="s">
        <v>139</v>
      </c>
      <c r="F66" s="248"/>
      <c r="G66" s="249" t="s">
        <v>133</v>
      </c>
      <c r="H66" s="153" t="s">
        <v>136</v>
      </c>
      <c r="I66" s="256">
        <v>15</v>
      </c>
      <c r="J66" s="144">
        <v>277007.08</v>
      </c>
      <c r="K66" s="145">
        <f t="shared" si="2"/>
        <v>4155106</v>
      </c>
      <c r="L66" s="10"/>
    </row>
    <row r="67" spans="2:12" s="5" customFormat="1" ht="30" customHeight="1">
      <c r="B67" s="9"/>
      <c r="C67" s="140">
        <v>47</v>
      </c>
      <c r="D67" s="248">
        <v>2.2080000000000002</v>
      </c>
      <c r="E67" s="248" t="s">
        <v>140</v>
      </c>
      <c r="F67" s="248"/>
      <c r="G67" s="249" t="s">
        <v>134</v>
      </c>
      <c r="H67" s="153" t="s">
        <v>136</v>
      </c>
      <c r="I67" s="256">
        <v>15</v>
      </c>
      <c r="J67" s="144">
        <v>105386.54000000001</v>
      </c>
      <c r="K67" s="145">
        <f t="shared" si="2"/>
        <v>1580798</v>
      </c>
      <c r="L67" s="10"/>
    </row>
    <row r="68" spans="2:12" s="5" customFormat="1" ht="30" customHeight="1">
      <c r="B68" s="9"/>
      <c r="C68" s="140">
        <v>48</v>
      </c>
      <c r="D68" s="248">
        <v>2.09</v>
      </c>
      <c r="E68" s="248" t="s">
        <v>141</v>
      </c>
      <c r="F68" s="248"/>
      <c r="G68" s="249" t="s">
        <v>135</v>
      </c>
      <c r="H68" s="153" t="s">
        <v>113</v>
      </c>
      <c r="I68" s="256">
        <v>126</v>
      </c>
      <c r="J68" s="144">
        <v>156679.32</v>
      </c>
      <c r="K68" s="145">
        <f t="shared" si="2"/>
        <v>19741594</v>
      </c>
      <c r="L68" s="10"/>
    </row>
    <row r="69" spans="2:12" s="5" customFormat="1" ht="30" customHeight="1">
      <c r="B69" s="9"/>
      <c r="C69" s="255"/>
      <c r="D69" s="251">
        <v>2.2999999999999998</v>
      </c>
      <c r="E69" s="242"/>
      <c r="F69" s="242"/>
      <c r="G69" s="241" t="s">
        <v>160</v>
      </c>
      <c r="H69" s="251"/>
      <c r="I69" s="257"/>
      <c r="J69" s="242"/>
      <c r="K69" s="254">
        <f>SUM(K70:K80)</f>
        <v>25702954</v>
      </c>
      <c r="L69" s="10"/>
    </row>
    <row r="70" spans="2:12" s="5" customFormat="1" ht="30" customHeight="1">
      <c r="B70" s="9"/>
      <c r="C70" s="140">
        <v>49</v>
      </c>
      <c r="D70" s="248">
        <v>2.3010000000000002</v>
      </c>
      <c r="E70" s="248">
        <v>2.13</v>
      </c>
      <c r="F70" s="248"/>
      <c r="G70" s="249" t="s">
        <v>105</v>
      </c>
      <c r="H70" s="153" t="s">
        <v>114</v>
      </c>
      <c r="I70" s="252">
        <v>9.4499999999999993</v>
      </c>
      <c r="J70" s="144">
        <v>95507.3</v>
      </c>
      <c r="K70" s="145">
        <f t="shared" ref="K70:K80" si="3">ROUND(J70*I70,0)</f>
        <v>902544</v>
      </c>
      <c r="L70" s="10"/>
    </row>
    <row r="71" spans="2:12" s="5" customFormat="1" ht="30" customHeight="1">
      <c r="B71" s="9"/>
      <c r="C71" s="140">
        <v>50</v>
      </c>
      <c r="D71" s="248">
        <v>2.302</v>
      </c>
      <c r="E71" s="248">
        <v>1.23</v>
      </c>
      <c r="F71" s="248"/>
      <c r="G71" s="249" t="s">
        <v>121</v>
      </c>
      <c r="H71" s="153" t="s">
        <v>115</v>
      </c>
      <c r="I71" s="258">
        <v>69.300000000000011</v>
      </c>
      <c r="J71" s="144">
        <v>62246.66</v>
      </c>
      <c r="K71" s="145">
        <f t="shared" si="3"/>
        <v>4313694</v>
      </c>
      <c r="L71" s="10"/>
    </row>
    <row r="72" spans="2:12" s="5" customFormat="1" ht="30" customHeight="1">
      <c r="B72" s="9"/>
      <c r="C72" s="140">
        <v>51</v>
      </c>
      <c r="D72" s="248">
        <v>2.3029999999999999</v>
      </c>
      <c r="E72" s="248">
        <v>2.9</v>
      </c>
      <c r="F72" s="248"/>
      <c r="G72" s="249" t="s">
        <v>122</v>
      </c>
      <c r="H72" s="153" t="s">
        <v>114</v>
      </c>
      <c r="I72" s="252">
        <v>1.89</v>
      </c>
      <c r="J72" s="144">
        <v>170553.88</v>
      </c>
      <c r="K72" s="145">
        <f t="shared" si="3"/>
        <v>322347</v>
      </c>
      <c r="L72" s="10"/>
    </row>
    <row r="73" spans="2:12" s="5" customFormat="1" ht="30" customHeight="1">
      <c r="B73" s="9"/>
      <c r="C73" s="140">
        <v>52</v>
      </c>
      <c r="D73" s="248">
        <v>2.3039999999999998</v>
      </c>
      <c r="E73" s="248">
        <v>2.5</v>
      </c>
      <c r="F73" s="248"/>
      <c r="G73" s="249" t="s">
        <v>124</v>
      </c>
      <c r="H73" s="153" t="s">
        <v>114</v>
      </c>
      <c r="I73" s="252">
        <v>9.4499999999999993</v>
      </c>
      <c r="J73" s="144">
        <v>256223.17</v>
      </c>
      <c r="K73" s="145">
        <f t="shared" si="3"/>
        <v>2421309</v>
      </c>
      <c r="L73" s="10"/>
    </row>
    <row r="74" spans="2:12" s="5" customFormat="1" ht="30" customHeight="1">
      <c r="B74" s="9"/>
      <c r="C74" s="140">
        <v>53</v>
      </c>
      <c r="D74" s="248">
        <v>2.3050000000000002</v>
      </c>
      <c r="E74" s="248">
        <v>1.5</v>
      </c>
      <c r="F74" s="248"/>
      <c r="G74" s="249" t="s">
        <v>125</v>
      </c>
      <c r="H74" s="153" t="s">
        <v>136</v>
      </c>
      <c r="I74" s="258">
        <v>4</v>
      </c>
      <c r="J74" s="144">
        <v>255213.7</v>
      </c>
      <c r="K74" s="145">
        <f t="shared" si="3"/>
        <v>1020855</v>
      </c>
      <c r="L74" s="10"/>
    </row>
    <row r="75" spans="2:12" s="5" customFormat="1" ht="30" customHeight="1">
      <c r="B75" s="9"/>
      <c r="C75" s="140">
        <v>54</v>
      </c>
      <c r="D75" s="248">
        <v>2.306</v>
      </c>
      <c r="E75" s="248">
        <v>1.1499999999999999</v>
      </c>
      <c r="F75" s="248"/>
      <c r="G75" s="249" t="s">
        <v>126</v>
      </c>
      <c r="H75" s="153" t="s">
        <v>136</v>
      </c>
      <c r="I75" s="258">
        <v>2</v>
      </c>
      <c r="J75" s="144">
        <v>251695.85</v>
      </c>
      <c r="K75" s="145">
        <f t="shared" si="3"/>
        <v>503392</v>
      </c>
      <c r="L75" s="10"/>
    </row>
    <row r="76" spans="2:12" s="5" customFormat="1" ht="30" customHeight="1">
      <c r="B76" s="9"/>
      <c r="C76" s="140">
        <v>55</v>
      </c>
      <c r="D76" s="248">
        <v>2.3069999999999999</v>
      </c>
      <c r="E76" s="248">
        <v>1.18</v>
      </c>
      <c r="F76" s="248"/>
      <c r="G76" s="249" t="s">
        <v>127</v>
      </c>
      <c r="H76" s="153" t="s">
        <v>136</v>
      </c>
      <c r="I76" s="258">
        <v>4</v>
      </c>
      <c r="J76" s="144">
        <v>479268.16000000003</v>
      </c>
      <c r="K76" s="145">
        <f t="shared" si="3"/>
        <v>1917073</v>
      </c>
      <c r="L76" s="10"/>
    </row>
    <row r="77" spans="2:12" s="5" customFormat="1" ht="30" customHeight="1">
      <c r="B77" s="9"/>
      <c r="C77" s="140">
        <v>56</v>
      </c>
      <c r="D77" s="248">
        <v>2.3079999999999998</v>
      </c>
      <c r="E77" s="248">
        <v>1.32</v>
      </c>
      <c r="F77" s="248"/>
      <c r="G77" s="249" t="s">
        <v>128</v>
      </c>
      <c r="H77" s="153" t="s">
        <v>136</v>
      </c>
      <c r="I77" s="258">
        <v>4</v>
      </c>
      <c r="J77" s="144">
        <v>150203.55000000002</v>
      </c>
      <c r="K77" s="145">
        <f t="shared" si="3"/>
        <v>600814</v>
      </c>
      <c r="L77" s="10"/>
    </row>
    <row r="78" spans="2:12" s="5" customFormat="1" ht="30" customHeight="1">
      <c r="B78" s="9"/>
      <c r="C78" s="140">
        <v>57</v>
      </c>
      <c r="D78" s="248">
        <v>2.3090000000000002</v>
      </c>
      <c r="E78" s="248">
        <v>1.1100000000000001</v>
      </c>
      <c r="F78" s="248"/>
      <c r="G78" s="249" t="s">
        <v>129</v>
      </c>
      <c r="H78" s="153" t="s">
        <v>136</v>
      </c>
      <c r="I78" s="258">
        <v>15</v>
      </c>
      <c r="J78" s="144">
        <v>48369.440000000002</v>
      </c>
      <c r="K78" s="145">
        <f t="shared" si="3"/>
        <v>725542</v>
      </c>
      <c r="L78" s="10"/>
    </row>
    <row r="79" spans="2:12" s="5" customFormat="1" ht="30" customHeight="1">
      <c r="B79" s="9"/>
      <c r="C79" s="140">
        <v>58</v>
      </c>
      <c r="D79" s="248">
        <v>2.31</v>
      </c>
      <c r="E79" s="248">
        <v>11.64</v>
      </c>
      <c r="F79" s="248"/>
      <c r="G79" s="249" t="s">
        <v>130</v>
      </c>
      <c r="H79" s="153" t="s">
        <v>136</v>
      </c>
      <c r="I79" s="258">
        <v>3</v>
      </c>
      <c r="J79" s="144">
        <v>1715461.9300000002</v>
      </c>
      <c r="K79" s="145">
        <f t="shared" si="3"/>
        <v>5146386</v>
      </c>
      <c r="L79" s="10"/>
    </row>
    <row r="80" spans="2:12" s="5" customFormat="1" ht="30" customHeight="1">
      <c r="B80" s="9"/>
      <c r="C80" s="140">
        <v>59</v>
      </c>
      <c r="D80" s="248">
        <v>2.3109999999999999</v>
      </c>
      <c r="E80" s="248">
        <v>11.1</v>
      </c>
      <c r="F80" s="248"/>
      <c r="G80" s="249" t="s">
        <v>131</v>
      </c>
      <c r="H80" s="153" t="s">
        <v>137</v>
      </c>
      <c r="I80" s="258">
        <v>15</v>
      </c>
      <c r="J80" s="144">
        <v>521933.23000000004</v>
      </c>
      <c r="K80" s="145">
        <f t="shared" si="3"/>
        <v>7828998</v>
      </c>
      <c r="L80" s="10"/>
    </row>
    <row r="81" spans="2:12" s="5" customFormat="1" ht="30" customHeight="1">
      <c r="B81" s="9"/>
      <c r="C81" s="239"/>
      <c r="D81" s="250">
        <v>3</v>
      </c>
      <c r="E81" s="243"/>
      <c r="F81" s="243"/>
      <c r="G81" s="243" t="s">
        <v>143</v>
      </c>
      <c r="H81" s="243"/>
      <c r="I81" s="243"/>
      <c r="J81" s="243"/>
      <c r="K81" s="259">
        <f>+K82+K89+K99</f>
        <v>387402482</v>
      </c>
      <c r="L81" s="10"/>
    </row>
    <row r="82" spans="2:12" s="5" customFormat="1" ht="30" customHeight="1">
      <c r="B82" s="9"/>
      <c r="C82" s="240"/>
      <c r="D82" s="251">
        <v>3.1</v>
      </c>
      <c r="E82" s="242"/>
      <c r="F82" s="242"/>
      <c r="G82" s="241" t="s">
        <v>96</v>
      </c>
      <c r="H82" s="242"/>
      <c r="I82" s="242"/>
      <c r="J82" s="242"/>
      <c r="K82" s="254">
        <f>SUM(K83:K88)</f>
        <v>258194685</v>
      </c>
      <c r="L82" s="10"/>
    </row>
    <row r="83" spans="2:12" s="5" customFormat="1" ht="30" customHeight="1">
      <c r="B83" s="9"/>
      <c r="C83" s="246">
        <v>60</v>
      </c>
      <c r="D83" s="157">
        <v>3.101</v>
      </c>
      <c r="E83" s="157" t="s">
        <v>97</v>
      </c>
      <c r="F83" s="141"/>
      <c r="G83" s="249" t="s">
        <v>103</v>
      </c>
      <c r="H83" s="247" t="s">
        <v>113</v>
      </c>
      <c r="I83" s="252">
        <v>669.64499999999998</v>
      </c>
      <c r="J83" s="238">
        <v>7134.1200000000008</v>
      </c>
      <c r="K83" s="145">
        <f t="shared" ref="K83:K88" si="4">ROUND(J83*I83,0)</f>
        <v>4777328</v>
      </c>
      <c r="L83" s="10"/>
    </row>
    <row r="84" spans="2:12" s="5" customFormat="1" ht="30" customHeight="1">
      <c r="B84" s="9"/>
      <c r="C84" s="246">
        <v>61</v>
      </c>
      <c r="D84" s="157">
        <v>3.1019999999999999</v>
      </c>
      <c r="E84" s="157" t="s">
        <v>98</v>
      </c>
      <c r="F84" s="141"/>
      <c r="G84" s="249" t="s">
        <v>104</v>
      </c>
      <c r="H84" s="247" t="s">
        <v>114</v>
      </c>
      <c r="I84" s="252">
        <v>91.227000000000004</v>
      </c>
      <c r="J84" s="238">
        <v>105276.15000000001</v>
      </c>
      <c r="K84" s="145">
        <f t="shared" si="4"/>
        <v>9604027</v>
      </c>
      <c r="L84" s="10"/>
    </row>
    <row r="85" spans="2:12" s="5" customFormat="1" ht="30" customHeight="1">
      <c r="B85" s="9"/>
      <c r="C85" s="246">
        <v>62</v>
      </c>
      <c r="D85" s="157">
        <v>3.1030000000000002</v>
      </c>
      <c r="E85" s="157">
        <v>2.13</v>
      </c>
      <c r="F85" s="141"/>
      <c r="G85" s="249" t="s">
        <v>105</v>
      </c>
      <c r="H85" s="247" t="s">
        <v>114</v>
      </c>
      <c r="I85" s="252">
        <v>45.613500000000002</v>
      </c>
      <c r="J85" s="238">
        <v>95507.3</v>
      </c>
      <c r="K85" s="145">
        <f t="shared" si="4"/>
        <v>4356422</v>
      </c>
      <c r="L85" s="10"/>
    </row>
    <row r="86" spans="2:12" s="5" customFormat="1" ht="30" customHeight="1">
      <c r="B86" s="9"/>
      <c r="C86" s="246">
        <v>63</v>
      </c>
      <c r="D86" s="157">
        <v>3.1040000000000001</v>
      </c>
      <c r="E86" s="157">
        <v>3.3</v>
      </c>
      <c r="F86" s="141"/>
      <c r="G86" s="249" t="s">
        <v>106</v>
      </c>
      <c r="H86" s="247" t="s">
        <v>114</v>
      </c>
      <c r="I86" s="253">
        <v>45.613500000000002</v>
      </c>
      <c r="J86" s="238">
        <v>335632.15</v>
      </c>
      <c r="K86" s="145">
        <f t="shared" si="4"/>
        <v>15309357</v>
      </c>
      <c r="L86" s="10"/>
    </row>
    <row r="87" spans="2:12" s="5" customFormat="1" ht="30" customHeight="1">
      <c r="B87" s="9"/>
      <c r="C87" s="246">
        <v>64</v>
      </c>
      <c r="D87" s="157">
        <v>3.105</v>
      </c>
      <c r="E87" s="157" t="s">
        <v>99</v>
      </c>
      <c r="F87" s="141"/>
      <c r="G87" s="249" t="s">
        <v>107</v>
      </c>
      <c r="H87" s="247" t="s">
        <v>113</v>
      </c>
      <c r="I87" s="252">
        <v>456.13499999999999</v>
      </c>
      <c r="J87" s="238">
        <v>469065.73000000004</v>
      </c>
      <c r="K87" s="145">
        <f t="shared" si="4"/>
        <v>213957297</v>
      </c>
      <c r="L87" s="10"/>
    </row>
    <row r="88" spans="2:12" s="5" customFormat="1" ht="30" customHeight="1">
      <c r="B88" s="9"/>
      <c r="C88" s="246">
        <v>65</v>
      </c>
      <c r="D88" s="157">
        <v>3.1059999999999999</v>
      </c>
      <c r="E88" s="157" t="s">
        <v>100</v>
      </c>
      <c r="F88" s="141"/>
      <c r="G88" s="249" t="s">
        <v>112</v>
      </c>
      <c r="H88" s="247" t="s">
        <v>115</v>
      </c>
      <c r="I88" s="252">
        <v>212.9</v>
      </c>
      <c r="J88" s="238">
        <v>47864.04</v>
      </c>
      <c r="K88" s="145">
        <f t="shared" si="4"/>
        <v>10190254</v>
      </c>
      <c r="L88" s="10"/>
    </row>
    <row r="89" spans="2:12" s="5" customFormat="1" ht="30" customHeight="1">
      <c r="B89" s="9"/>
      <c r="C89" s="255"/>
      <c r="D89" s="251">
        <v>3.2</v>
      </c>
      <c r="E89" s="242"/>
      <c r="F89" s="242"/>
      <c r="G89" s="241" t="s">
        <v>116</v>
      </c>
      <c r="H89" s="242"/>
      <c r="I89" s="242"/>
      <c r="J89" s="242"/>
      <c r="K89" s="254">
        <f>SUM(K90:K98)</f>
        <v>109443873</v>
      </c>
      <c r="L89" s="10"/>
    </row>
    <row r="90" spans="2:12" s="5" customFormat="1" ht="30" customHeight="1">
      <c r="B90" s="9"/>
      <c r="C90" s="140">
        <v>66</v>
      </c>
      <c r="D90" s="248">
        <v>3.2010000000000001</v>
      </c>
      <c r="E90" s="248">
        <v>1.2</v>
      </c>
      <c r="F90" s="248"/>
      <c r="G90" s="249" t="s">
        <v>117</v>
      </c>
      <c r="H90" s="153" t="s">
        <v>114</v>
      </c>
      <c r="I90" s="252">
        <v>22.951199999999996</v>
      </c>
      <c r="J90" s="144">
        <v>106389.36</v>
      </c>
      <c r="K90" s="145">
        <f t="shared" ref="K90:K98" si="5">ROUND(J90*I90,0)</f>
        <v>2441763</v>
      </c>
      <c r="L90" s="10"/>
    </row>
    <row r="91" spans="2:12" s="5" customFormat="1" ht="30" customHeight="1">
      <c r="B91" s="9"/>
      <c r="C91" s="140">
        <v>67</v>
      </c>
      <c r="D91" s="248">
        <v>3.202</v>
      </c>
      <c r="E91" s="248">
        <v>2.13</v>
      </c>
      <c r="F91" s="248"/>
      <c r="G91" s="249" t="s">
        <v>105</v>
      </c>
      <c r="H91" s="153" t="s">
        <v>114</v>
      </c>
      <c r="I91" s="252">
        <v>39</v>
      </c>
      <c r="J91" s="144">
        <v>95507.3</v>
      </c>
      <c r="K91" s="145">
        <f t="shared" si="5"/>
        <v>3724785</v>
      </c>
      <c r="L91" s="10"/>
    </row>
    <row r="92" spans="2:12" s="5" customFormat="1" ht="30" customHeight="1">
      <c r="B92" s="9"/>
      <c r="C92" s="140">
        <v>68</v>
      </c>
      <c r="D92" s="248">
        <v>3.2029999999999998</v>
      </c>
      <c r="E92" s="248">
        <v>5.14</v>
      </c>
      <c r="F92" s="248"/>
      <c r="G92" s="249" t="s">
        <v>118</v>
      </c>
      <c r="H92" s="153" t="s">
        <v>115</v>
      </c>
      <c r="I92" s="252">
        <v>195</v>
      </c>
      <c r="J92" s="144">
        <v>115534.44</v>
      </c>
      <c r="K92" s="145">
        <f t="shared" si="5"/>
        <v>22529216</v>
      </c>
      <c r="L92" s="10"/>
    </row>
    <row r="93" spans="2:12" s="5" customFormat="1" ht="30" customHeight="1">
      <c r="B93" s="9"/>
      <c r="C93" s="140">
        <v>69</v>
      </c>
      <c r="D93" s="248">
        <v>3.2040000000000002</v>
      </c>
      <c r="E93" s="248">
        <v>3.2</v>
      </c>
      <c r="F93" s="248"/>
      <c r="G93" s="249" t="s">
        <v>119</v>
      </c>
      <c r="H93" s="153" t="s">
        <v>114</v>
      </c>
      <c r="I93" s="252">
        <v>39</v>
      </c>
      <c r="J93" s="144">
        <v>282797.90000000002</v>
      </c>
      <c r="K93" s="145">
        <f t="shared" si="5"/>
        <v>11029118</v>
      </c>
      <c r="L93" s="10"/>
    </row>
    <row r="94" spans="2:12" s="5" customFormat="1" ht="30" customHeight="1">
      <c r="B94" s="9"/>
      <c r="C94" s="140">
        <v>70</v>
      </c>
      <c r="D94" s="248">
        <v>3.2050000000000001</v>
      </c>
      <c r="E94" s="248">
        <v>5.3</v>
      </c>
      <c r="F94" s="248"/>
      <c r="G94" s="249" t="s">
        <v>120</v>
      </c>
      <c r="H94" s="153" t="s">
        <v>113</v>
      </c>
      <c r="I94" s="256">
        <v>51</v>
      </c>
      <c r="J94" s="144">
        <v>119890.19</v>
      </c>
      <c r="K94" s="145">
        <f t="shared" si="5"/>
        <v>6114400</v>
      </c>
      <c r="L94" s="10"/>
    </row>
    <row r="95" spans="2:12" s="5" customFormat="1" ht="30" customHeight="1">
      <c r="B95" s="9"/>
      <c r="C95" s="140">
        <v>71</v>
      </c>
      <c r="D95" s="248">
        <v>3.206</v>
      </c>
      <c r="E95" s="248" t="s">
        <v>138</v>
      </c>
      <c r="F95" s="248"/>
      <c r="G95" s="249" t="s">
        <v>132</v>
      </c>
      <c r="H95" s="153" t="s">
        <v>113</v>
      </c>
      <c r="I95" s="253">
        <v>164.98499999999999</v>
      </c>
      <c r="J95" s="144">
        <v>160819.61000000002</v>
      </c>
      <c r="K95" s="145">
        <f t="shared" si="5"/>
        <v>26532823</v>
      </c>
      <c r="L95" s="10"/>
    </row>
    <row r="96" spans="2:12" s="5" customFormat="1" ht="30" customHeight="1">
      <c r="B96" s="9"/>
      <c r="C96" s="140">
        <v>72</v>
      </c>
      <c r="D96" s="248">
        <v>3.2069999999999999</v>
      </c>
      <c r="E96" s="248" t="s">
        <v>139</v>
      </c>
      <c r="F96" s="248"/>
      <c r="G96" s="249" t="s">
        <v>133</v>
      </c>
      <c r="H96" s="153" t="s">
        <v>136</v>
      </c>
      <c r="I96" s="256">
        <v>15</v>
      </c>
      <c r="J96" s="144">
        <v>277007.08</v>
      </c>
      <c r="K96" s="145">
        <f t="shared" si="5"/>
        <v>4155106</v>
      </c>
      <c r="L96" s="10"/>
    </row>
    <row r="97" spans="1:13" s="5" customFormat="1" ht="30" customHeight="1">
      <c r="B97" s="9"/>
      <c r="C97" s="140">
        <v>73</v>
      </c>
      <c r="D97" s="248">
        <v>3.2080000000000002</v>
      </c>
      <c r="E97" s="248" t="s">
        <v>140</v>
      </c>
      <c r="F97" s="248"/>
      <c r="G97" s="249" t="s">
        <v>134</v>
      </c>
      <c r="H97" s="153" t="s">
        <v>136</v>
      </c>
      <c r="I97" s="256">
        <v>15</v>
      </c>
      <c r="J97" s="144">
        <v>105386.54000000001</v>
      </c>
      <c r="K97" s="145">
        <f t="shared" si="5"/>
        <v>1580798</v>
      </c>
      <c r="L97" s="10"/>
    </row>
    <row r="98" spans="1:13" s="5" customFormat="1" ht="30" customHeight="1">
      <c r="B98" s="9"/>
      <c r="C98" s="140">
        <v>74</v>
      </c>
      <c r="D98" s="248">
        <v>2.09</v>
      </c>
      <c r="E98" s="248" t="s">
        <v>141</v>
      </c>
      <c r="F98" s="248"/>
      <c r="G98" s="249" t="s">
        <v>135</v>
      </c>
      <c r="H98" s="153" t="s">
        <v>113</v>
      </c>
      <c r="I98" s="256">
        <v>200</v>
      </c>
      <c r="J98" s="144">
        <v>156679.32</v>
      </c>
      <c r="K98" s="145">
        <f t="shared" si="5"/>
        <v>31335864</v>
      </c>
      <c r="L98" s="10"/>
    </row>
    <row r="99" spans="1:13" s="5" customFormat="1" ht="30" customHeight="1">
      <c r="B99" s="9"/>
      <c r="C99" s="255"/>
      <c r="D99" s="251">
        <v>3.3</v>
      </c>
      <c r="E99" s="242"/>
      <c r="F99" s="242"/>
      <c r="G99" s="241" t="s">
        <v>160</v>
      </c>
      <c r="H99" s="251"/>
      <c r="I99" s="257"/>
      <c r="J99" s="242"/>
      <c r="K99" s="254">
        <f>SUM(K100:K106)</f>
        <v>19763924</v>
      </c>
      <c r="L99" s="10"/>
    </row>
    <row r="100" spans="1:13" s="5" customFormat="1" ht="30" customHeight="1">
      <c r="B100" s="9"/>
      <c r="C100" s="140">
        <v>75</v>
      </c>
      <c r="D100" s="248">
        <v>3.3010000000000002</v>
      </c>
      <c r="E100" s="248">
        <v>2.13</v>
      </c>
      <c r="F100" s="248"/>
      <c r="G100" s="249" t="s">
        <v>105</v>
      </c>
      <c r="H100" s="153" t="s">
        <v>114</v>
      </c>
      <c r="I100" s="252">
        <v>20.380499999999998</v>
      </c>
      <c r="J100" s="144">
        <v>95507.3</v>
      </c>
      <c r="K100" s="145">
        <f t="shared" ref="K100:K106" si="6">ROUND(J100*I100,0)</f>
        <v>1946487</v>
      </c>
      <c r="L100" s="10"/>
    </row>
    <row r="101" spans="1:13" s="5" customFormat="1" ht="30" customHeight="1">
      <c r="B101" s="9"/>
      <c r="C101" s="140">
        <v>76</v>
      </c>
      <c r="D101" s="248">
        <v>3.302</v>
      </c>
      <c r="E101" s="248">
        <v>1.21</v>
      </c>
      <c r="F101" s="248"/>
      <c r="G101" s="249" t="s">
        <v>144</v>
      </c>
      <c r="H101" s="153" t="s">
        <v>115</v>
      </c>
      <c r="I101" s="258">
        <v>97.05</v>
      </c>
      <c r="J101" s="144">
        <v>31391.99</v>
      </c>
      <c r="K101" s="145">
        <f t="shared" si="6"/>
        <v>3046593</v>
      </c>
      <c r="L101" s="10"/>
    </row>
    <row r="102" spans="1:13" s="5" customFormat="1" ht="30" customHeight="1">
      <c r="B102" s="9"/>
      <c r="C102" s="140">
        <v>77</v>
      </c>
      <c r="D102" s="248">
        <v>3.3029999999999999</v>
      </c>
      <c r="E102" s="248">
        <v>2.9</v>
      </c>
      <c r="F102" s="248"/>
      <c r="G102" s="249" t="s">
        <v>122</v>
      </c>
      <c r="H102" s="153" t="s">
        <v>114</v>
      </c>
      <c r="I102" s="252">
        <v>2.3291999999999997</v>
      </c>
      <c r="J102" s="144">
        <v>170553.88</v>
      </c>
      <c r="K102" s="145">
        <f t="shared" si="6"/>
        <v>397254</v>
      </c>
      <c r="L102" s="10"/>
    </row>
    <row r="103" spans="1:13" s="5" customFormat="1" ht="30" customHeight="1">
      <c r="B103" s="9"/>
      <c r="C103" s="140">
        <v>78</v>
      </c>
      <c r="D103" s="248">
        <v>3.3039999999999998</v>
      </c>
      <c r="E103" s="248">
        <v>2.5</v>
      </c>
      <c r="F103" s="248"/>
      <c r="G103" s="249" t="s">
        <v>124</v>
      </c>
      <c r="H103" s="153" t="s">
        <v>114</v>
      </c>
      <c r="I103" s="252">
        <v>17.468999999999998</v>
      </c>
      <c r="J103" s="144">
        <v>256223.17</v>
      </c>
      <c r="K103" s="145">
        <f t="shared" si="6"/>
        <v>4475963</v>
      </c>
      <c r="L103" s="10"/>
    </row>
    <row r="104" spans="1:13" ht="30" customHeight="1">
      <c r="A104" s="5"/>
      <c r="B104" s="9"/>
      <c r="C104" s="140">
        <v>79</v>
      </c>
      <c r="D104" s="248">
        <v>3.3050000000000002</v>
      </c>
      <c r="E104" s="248">
        <v>1.8</v>
      </c>
      <c r="F104" s="248"/>
      <c r="G104" s="249" t="s">
        <v>145</v>
      </c>
      <c r="H104" s="153" t="s">
        <v>136</v>
      </c>
      <c r="I104" s="258">
        <v>30</v>
      </c>
      <c r="J104" s="144">
        <v>30175.040000000001</v>
      </c>
      <c r="K104" s="145">
        <f t="shared" si="6"/>
        <v>905251</v>
      </c>
      <c r="L104" s="10"/>
      <c r="M104" s="5"/>
    </row>
    <row r="105" spans="1:13" s="5" customFormat="1" ht="30" customHeight="1">
      <c r="B105" s="9"/>
      <c r="C105" s="140">
        <v>80</v>
      </c>
      <c r="D105" s="248">
        <v>3.306</v>
      </c>
      <c r="E105" s="248">
        <v>1.17</v>
      </c>
      <c r="F105" s="248"/>
      <c r="G105" s="249" t="s">
        <v>146</v>
      </c>
      <c r="H105" s="153" t="s">
        <v>137</v>
      </c>
      <c r="I105" s="258">
        <v>4</v>
      </c>
      <c r="J105" s="144">
        <v>290844.40000000002</v>
      </c>
      <c r="K105" s="145">
        <f t="shared" si="6"/>
        <v>1163378</v>
      </c>
      <c r="L105" s="10"/>
    </row>
    <row r="106" spans="1:13" ht="30" customHeight="1" thickBot="1">
      <c r="A106" s="5"/>
      <c r="B106" s="9"/>
      <c r="C106" s="140">
        <v>81</v>
      </c>
      <c r="D106" s="248">
        <v>3.3069999999999999</v>
      </c>
      <c r="E106" s="248">
        <v>11.1</v>
      </c>
      <c r="F106" s="248"/>
      <c r="G106" s="249" t="s">
        <v>131</v>
      </c>
      <c r="H106" s="153" t="s">
        <v>137</v>
      </c>
      <c r="I106" s="258">
        <v>15</v>
      </c>
      <c r="J106" s="144">
        <v>521933.23000000004</v>
      </c>
      <c r="K106" s="145">
        <f t="shared" si="6"/>
        <v>7828998</v>
      </c>
      <c r="L106" s="10"/>
      <c r="M106" s="5"/>
    </row>
    <row r="107" spans="1:13" s="3" customFormat="1" ht="30" customHeight="1" thickBot="1">
      <c r="A107" s="11"/>
      <c r="B107" s="12"/>
      <c r="C107" s="300" t="s">
        <v>153</v>
      </c>
      <c r="D107" s="301"/>
      <c r="E107" s="301"/>
      <c r="F107" s="301"/>
      <c r="G107" s="301"/>
      <c r="H107" s="301"/>
      <c r="I107" s="301"/>
      <c r="J107" s="302"/>
      <c r="K107" s="174">
        <f>+K81+K49+K14</f>
        <v>2307969290</v>
      </c>
      <c r="L107" s="13"/>
      <c r="M107" s="11"/>
    </row>
    <row r="108" spans="1:13" s="3" customFormat="1" thickBot="1">
      <c r="A108" s="11"/>
      <c r="B108" s="12"/>
      <c r="C108" s="175"/>
      <c r="D108" s="175"/>
      <c r="E108" s="175"/>
      <c r="F108" s="175"/>
      <c r="G108" s="175"/>
      <c r="H108" s="175"/>
      <c r="I108" s="175"/>
      <c r="J108" s="175"/>
      <c r="K108" s="176"/>
      <c r="L108" s="13"/>
      <c r="M108" s="11"/>
    </row>
    <row r="109" spans="1:13" s="3" customFormat="1" ht="30" customHeight="1">
      <c r="A109" s="11"/>
      <c r="B109" s="12"/>
      <c r="C109" s="177"/>
      <c r="D109" s="178"/>
      <c r="E109" s="177"/>
      <c r="F109" s="177"/>
      <c r="G109" s="307" t="s">
        <v>152</v>
      </c>
      <c r="H109" s="308"/>
      <c r="I109" s="308"/>
      <c r="J109" s="309"/>
      <c r="K109" s="260">
        <f>ROUND((K107-(+K107/1.33)),0)</f>
        <v>572654034</v>
      </c>
      <c r="L109" s="13"/>
      <c r="M109" s="11"/>
    </row>
    <row r="110" spans="1:13" s="3" customFormat="1" ht="30" customHeight="1">
      <c r="A110" s="11"/>
      <c r="B110" s="12"/>
      <c r="C110" s="177"/>
      <c r="D110" s="186"/>
      <c r="E110" s="186"/>
      <c r="F110" s="186"/>
      <c r="G110" s="190" t="s">
        <v>150</v>
      </c>
      <c r="H110" s="187"/>
      <c r="I110" s="188"/>
      <c r="J110" s="189"/>
      <c r="K110" s="191">
        <f>+K107</f>
        <v>2307969290</v>
      </c>
      <c r="L110" s="13"/>
      <c r="M110" s="11"/>
    </row>
    <row r="111" spans="1:13" s="3" customFormat="1" ht="30" customHeight="1">
      <c r="A111" s="11"/>
      <c r="B111" s="12"/>
      <c r="C111" s="177"/>
      <c r="D111" s="178"/>
      <c r="E111" s="177"/>
      <c r="F111" s="177"/>
      <c r="G111" s="192" t="s">
        <v>147</v>
      </c>
      <c r="H111" s="187"/>
      <c r="I111" s="188"/>
      <c r="J111" s="193"/>
      <c r="K111" s="185">
        <f>ROUND(((K110-K109)*0.01),0)</f>
        <v>17353153</v>
      </c>
      <c r="L111" s="13"/>
      <c r="M111" s="11"/>
    </row>
    <row r="112" spans="1:13" s="3" customFormat="1" ht="30" customHeight="1">
      <c r="A112" s="11"/>
      <c r="B112" s="12"/>
      <c r="C112" s="177"/>
      <c r="D112" s="178"/>
      <c r="E112" s="177"/>
      <c r="F112" s="177"/>
      <c r="G112" s="192" t="s">
        <v>148</v>
      </c>
      <c r="H112" s="187"/>
      <c r="I112" s="188"/>
      <c r="J112" s="193"/>
      <c r="K112" s="185">
        <f>ROUND(((K107-K109)*0.015),0)</f>
        <v>26029729</v>
      </c>
      <c r="L112" s="13"/>
      <c r="M112" s="11"/>
    </row>
    <row r="113" spans="1:13" s="3" customFormat="1" ht="30" customHeight="1">
      <c r="A113" s="11"/>
      <c r="B113" s="12"/>
      <c r="C113" s="177"/>
      <c r="D113" s="178"/>
      <c r="E113" s="177"/>
      <c r="F113" s="177"/>
      <c r="G113" s="206" t="s">
        <v>149</v>
      </c>
      <c r="H113" s="187"/>
      <c r="I113" s="188"/>
      <c r="J113" s="193"/>
      <c r="K113" s="191">
        <f>+K112+K111</f>
        <v>43382882</v>
      </c>
      <c r="L113" s="13"/>
      <c r="M113" s="11"/>
    </row>
    <row r="114" spans="1:13" s="3" customFormat="1" ht="30" customHeight="1" thickBot="1">
      <c r="A114" s="11"/>
      <c r="B114" s="12"/>
      <c r="C114" s="177"/>
      <c r="D114" s="178"/>
      <c r="E114" s="177"/>
      <c r="F114" s="177"/>
      <c r="G114" s="267" t="s">
        <v>158</v>
      </c>
      <c r="H114" s="268"/>
      <c r="I114" s="269"/>
      <c r="J114" s="270"/>
      <c r="K114" s="271">
        <v>1</v>
      </c>
      <c r="L114" s="13"/>
      <c r="M114" s="11"/>
    </row>
    <row r="115" spans="1:13" s="3" customFormat="1" ht="30" customHeight="1" thickBot="1">
      <c r="A115" s="11"/>
      <c r="B115" s="12"/>
      <c r="C115" s="177"/>
      <c r="D115" s="178"/>
      <c r="E115" s="177"/>
      <c r="F115" s="177"/>
      <c r="G115" s="195" t="s">
        <v>154</v>
      </c>
      <c r="H115" s="196"/>
      <c r="I115" s="197"/>
      <c r="J115" s="198"/>
      <c r="K115" s="174">
        <f>+K113+K110+K114</f>
        <v>2351352173</v>
      </c>
      <c r="L115" s="13"/>
      <c r="M115" s="11"/>
    </row>
    <row r="116" spans="1:13" s="3" customFormat="1" thickBot="1">
      <c r="A116" s="11"/>
      <c r="B116" s="12"/>
      <c r="C116" s="177"/>
      <c r="D116" s="178"/>
      <c r="E116" s="178"/>
      <c r="F116" s="178"/>
      <c r="G116" s="177"/>
      <c r="H116" s="177"/>
      <c r="I116" s="199"/>
      <c r="J116" s="200"/>
      <c r="K116" s="201"/>
      <c r="L116" s="13"/>
      <c r="M116" s="11"/>
    </row>
    <row r="117" spans="1:13" s="3" customFormat="1" ht="15.75">
      <c r="A117" s="11"/>
      <c r="B117" s="12"/>
      <c r="C117" s="202"/>
      <c r="D117" s="283"/>
      <c r="E117" s="283"/>
      <c r="F117" s="283"/>
      <c r="G117" s="283"/>
      <c r="H117" s="283"/>
      <c r="I117" s="283"/>
      <c r="J117" s="283"/>
      <c r="K117" s="284"/>
      <c r="L117" s="14"/>
      <c r="M117" s="11"/>
    </row>
    <row r="118" spans="1:13" s="3" customFormat="1" ht="35.25" customHeight="1">
      <c r="A118" s="11"/>
      <c r="B118" s="12"/>
      <c r="C118" s="303" t="s">
        <v>22</v>
      </c>
      <c r="D118" s="304"/>
      <c r="E118" s="304"/>
      <c r="F118" s="304"/>
      <c r="G118" s="304"/>
      <c r="H118" s="305" t="s">
        <v>11</v>
      </c>
      <c r="I118" s="305"/>
      <c r="J118" s="305"/>
      <c r="K118" s="203" t="s">
        <v>24</v>
      </c>
      <c r="L118" s="15"/>
      <c r="M118" s="11"/>
    </row>
    <row r="119" spans="1:13" s="3" customFormat="1" ht="48" customHeight="1">
      <c r="A119" s="11"/>
      <c r="B119" s="12"/>
      <c r="C119" s="303" t="s">
        <v>36</v>
      </c>
      <c r="D119" s="304"/>
      <c r="E119" s="304"/>
      <c r="F119" s="304"/>
      <c r="G119" s="304"/>
      <c r="H119" s="306" t="s">
        <v>26</v>
      </c>
      <c r="I119" s="306"/>
      <c r="J119" s="272" t="s">
        <v>27</v>
      </c>
      <c r="K119" s="205">
        <v>0.27</v>
      </c>
      <c r="L119" s="15"/>
      <c r="M119" s="11"/>
    </row>
    <row r="120" spans="1:13" s="3" customFormat="1" ht="30" customHeight="1">
      <c r="A120" s="11"/>
      <c r="B120" s="12"/>
      <c r="C120" s="303" t="s">
        <v>28</v>
      </c>
      <c r="D120" s="304"/>
      <c r="E120" s="304"/>
      <c r="F120" s="304"/>
      <c r="G120" s="304"/>
      <c r="H120" s="312" t="s">
        <v>159</v>
      </c>
      <c r="I120" s="313"/>
      <c r="J120" s="272" t="s">
        <v>30</v>
      </c>
      <c r="K120" s="205">
        <v>0.01</v>
      </c>
      <c r="L120" s="15"/>
      <c r="M120" s="11"/>
    </row>
    <row r="121" spans="1:13" s="4" customFormat="1" ht="35.25" customHeight="1">
      <c r="A121" s="11"/>
      <c r="B121" s="12"/>
      <c r="C121" s="215"/>
      <c r="D121" s="216"/>
      <c r="E121" s="216"/>
      <c r="F121" s="216"/>
      <c r="G121" s="217"/>
      <c r="H121" s="314" t="s">
        <v>81</v>
      </c>
      <c r="I121" s="306"/>
      <c r="J121" s="272" t="s">
        <v>32</v>
      </c>
      <c r="K121" s="205">
        <v>0.05</v>
      </c>
      <c r="L121" s="13"/>
      <c r="M121" s="11"/>
    </row>
    <row r="122" spans="1:13" ht="31.5" customHeight="1">
      <c r="A122" s="5"/>
      <c r="B122" s="9"/>
      <c r="C122" s="218"/>
      <c r="D122" s="219"/>
      <c r="E122" s="219"/>
      <c r="F122" s="219"/>
      <c r="G122" s="220"/>
      <c r="H122" s="306" t="s">
        <v>33</v>
      </c>
      <c r="I122" s="306"/>
      <c r="J122" s="272" t="s">
        <v>34</v>
      </c>
      <c r="K122" s="205">
        <f>+K121+K120+K119</f>
        <v>0.33</v>
      </c>
      <c r="L122" s="10"/>
      <c r="M122" s="5"/>
    </row>
    <row r="123" spans="1:13" ht="17.25" thickBot="1">
      <c r="A123" s="5"/>
      <c r="B123" s="9"/>
      <c r="C123" s="223"/>
      <c r="D123" s="221"/>
      <c r="E123" s="221"/>
      <c r="F123" s="221"/>
      <c r="G123" s="221"/>
      <c r="H123" s="310"/>
      <c r="I123" s="310"/>
      <c r="J123" s="310"/>
      <c r="K123" s="311"/>
      <c r="L123" s="10"/>
      <c r="M123" s="5"/>
    </row>
    <row r="124" spans="1:13" ht="17.25" thickBot="1">
      <c r="A124" s="5"/>
      <c r="B124" s="229"/>
      <c r="C124" s="230"/>
      <c r="D124" s="230"/>
      <c r="E124" s="231"/>
      <c r="F124" s="230"/>
      <c r="G124" s="232"/>
      <c r="H124" s="230"/>
      <c r="I124" s="230"/>
      <c r="J124" s="230"/>
      <c r="K124" s="230"/>
      <c r="L124" s="233"/>
      <c r="M124" s="5"/>
    </row>
    <row r="125" spans="1:13" ht="17.25" thickTop="1">
      <c r="A125" s="5"/>
      <c r="B125" s="5"/>
      <c r="C125" s="5"/>
      <c r="D125" s="5"/>
      <c r="E125" s="6"/>
      <c r="F125" s="5"/>
      <c r="G125" s="5"/>
      <c r="H125" s="5"/>
      <c r="I125" s="5"/>
      <c r="J125" s="5"/>
      <c r="K125" s="5"/>
      <c r="L125" s="5"/>
      <c r="M125" s="5"/>
    </row>
    <row r="127" spans="1:13">
      <c r="H127" s="22"/>
    </row>
  </sheetData>
  <mergeCells count="26">
    <mergeCell ref="H123:K123"/>
    <mergeCell ref="C120:G120"/>
    <mergeCell ref="H120:I120"/>
    <mergeCell ref="H121:I121"/>
    <mergeCell ref="H122:I122"/>
    <mergeCell ref="C118:G118"/>
    <mergeCell ref="H118:J118"/>
    <mergeCell ref="C119:G119"/>
    <mergeCell ref="H119:I119"/>
    <mergeCell ref="G109:J109"/>
    <mergeCell ref="C7:K8"/>
    <mergeCell ref="C9:K9"/>
    <mergeCell ref="C3:F3"/>
    <mergeCell ref="D117:K117"/>
    <mergeCell ref="C5:K5"/>
    <mergeCell ref="C6:K6"/>
    <mergeCell ref="C10:K10"/>
    <mergeCell ref="C11:C12"/>
    <mergeCell ref="D11:D12"/>
    <mergeCell ref="E11:F11"/>
    <mergeCell ref="G11:G12"/>
    <mergeCell ref="H11:H12"/>
    <mergeCell ref="I11:I12"/>
    <mergeCell ref="J11:J12"/>
    <mergeCell ref="K11:K12"/>
    <mergeCell ref="C107:J107"/>
  </mergeCells>
  <pageMargins left="0.56000000000000005" right="0.11811023622047245" top="0.15748031496062992" bottom="0.39" header="0.31496062992125984" footer="0.36"/>
  <pageSetup scale="42" fitToHeight="2" orientation="portrait" r:id="rId1"/>
  <rowBreaks count="1" manualBreakCount="1">
    <brk id="68"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1"/>
  <sheetViews>
    <sheetView showGridLines="0" view="pageBreakPreview" topLeftCell="A37" zoomScale="70" zoomScaleNormal="100" zoomScaleSheetLayoutView="70" zoomScalePageLayoutView="55" workbookViewId="0">
      <selection activeCell="F29" sqref="F29"/>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7"/>
      <c r="D2" s="227"/>
      <c r="E2" s="228"/>
      <c r="F2" s="227"/>
      <c r="G2" s="227"/>
      <c r="H2" s="227"/>
      <c r="I2" s="227"/>
      <c r="J2" s="227"/>
      <c r="K2" s="227"/>
      <c r="L2" s="8"/>
      <c r="M2" s="5"/>
    </row>
    <row r="3" spans="1:13" ht="27" customHeight="1">
      <c r="A3" s="5"/>
      <c r="B3" s="9"/>
      <c r="C3" s="315" t="s">
        <v>0</v>
      </c>
      <c r="D3" s="315"/>
      <c r="E3" s="315"/>
      <c r="F3" s="315"/>
      <c r="G3" s="5"/>
      <c r="H3" s="5"/>
      <c r="I3" s="5"/>
      <c r="J3" s="5"/>
      <c r="K3" s="5"/>
      <c r="L3" s="10"/>
      <c r="M3" s="5"/>
    </row>
    <row r="4" spans="1:13">
      <c r="A4" s="5"/>
      <c r="B4" s="9"/>
      <c r="C4" s="211" t="s">
        <v>1</v>
      </c>
      <c r="D4" s="212" t="s">
        <v>2</v>
      </c>
      <c r="E4" s="211" t="s">
        <v>3</v>
      </c>
      <c r="F4" s="212">
        <v>4</v>
      </c>
      <c r="G4" s="5"/>
      <c r="H4" s="5"/>
      <c r="I4" s="5"/>
      <c r="J4" s="5"/>
      <c r="K4" s="5"/>
      <c r="L4" s="10"/>
      <c r="M4" s="5"/>
    </row>
    <row r="5" spans="1:13">
      <c r="A5" s="5"/>
      <c r="B5" s="9"/>
      <c r="C5" s="328" t="s">
        <v>4</v>
      </c>
      <c r="D5" s="328"/>
      <c r="E5" s="328"/>
      <c r="F5" s="328"/>
      <c r="G5" s="328"/>
      <c r="H5" s="328"/>
      <c r="I5" s="328"/>
      <c r="J5" s="328"/>
      <c r="K5" s="328"/>
      <c r="L5" s="10"/>
      <c r="M5" s="5"/>
    </row>
    <row r="6" spans="1:13" ht="17.25" thickBot="1">
      <c r="A6" s="5"/>
      <c r="B6" s="9"/>
      <c r="C6" s="286" t="s">
        <v>5</v>
      </c>
      <c r="D6" s="286"/>
      <c r="E6" s="286"/>
      <c r="F6" s="286"/>
      <c r="G6" s="286"/>
      <c r="H6" s="286"/>
      <c r="I6" s="286"/>
      <c r="J6" s="286"/>
      <c r="K6" s="286"/>
      <c r="L6" s="10"/>
      <c r="M6" s="5"/>
    </row>
    <row r="7" spans="1:13" s="20" customFormat="1" ht="16.5" customHeight="1">
      <c r="A7" s="19"/>
      <c r="B7" s="224"/>
      <c r="C7" s="329" t="s">
        <v>156</v>
      </c>
      <c r="D7" s="330"/>
      <c r="E7" s="330"/>
      <c r="F7" s="330"/>
      <c r="G7" s="330"/>
      <c r="H7" s="330"/>
      <c r="I7" s="330"/>
      <c r="J7" s="330"/>
      <c r="K7" s="331"/>
      <c r="L7" s="21"/>
      <c r="M7" s="19"/>
    </row>
    <row r="8" spans="1:13" ht="43.5" customHeight="1" thickBot="1">
      <c r="A8" s="5"/>
      <c r="B8" s="225"/>
      <c r="C8" s="332"/>
      <c r="D8" s="333"/>
      <c r="E8" s="333"/>
      <c r="F8" s="333"/>
      <c r="G8" s="333"/>
      <c r="H8" s="333"/>
      <c r="I8" s="333"/>
      <c r="J8" s="333"/>
      <c r="K8" s="334"/>
      <c r="L8" s="10"/>
      <c r="M8" s="5"/>
    </row>
    <row r="9" spans="1:13" ht="34.5" customHeight="1">
      <c r="A9" s="5"/>
      <c r="B9" s="225"/>
      <c r="C9" s="335" t="s">
        <v>157</v>
      </c>
      <c r="D9" s="336"/>
      <c r="E9" s="336"/>
      <c r="F9" s="336"/>
      <c r="G9" s="336"/>
      <c r="H9" s="336"/>
      <c r="I9" s="336"/>
      <c r="J9" s="336"/>
      <c r="K9" s="337"/>
      <c r="L9" s="10"/>
      <c r="M9" s="5"/>
    </row>
    <row r="10" spans="1:13" ht="30" customHeight="1" thickBot="1">
      <c r="A10" s="5"/>
      <c r="B10" s="9"/>
      <c r="C10" s="316"/>
      <c r="D10" s="317"/>
      <c r="E10" s="317"/>
      <c r="F10" s="317"/>
      <c r="G10" s="317"/>
      <c r="H10" s="317"/>
      <c r="I10" s="317"/>
      <c r="J10" s="317"/>
      <c r="K10" s="318"/>
      <c r="L10" s="10"/>
      <c r="M10" s="5"/>
    </row>
    <row r="11" spans="1:13" ht="30" customHeight="1">
      <c r="A11" s="5"/>
      <c r="B11" s="9"/>
      <c r="C11" s="290" t="s">
        <v>8</v>
      </c>
      <c r="D11" s="292" t="s">
        <v>9</v>
      </c>
      <c r="E11" s="294" t="s">
        <v>10</v>
      </c>
      <c r="F11" s="294"/>
      <c r="G11" s="290" t="s">
        <v>11</v>
      </c>
      <c r="H11" s="292" t="s">
        <v>12</v>
      </c>
      <c r="I11" s="292" t="s">
        <v>13</v>
      </c>
      <c r="J11" s="296" t="s">
        <v>14</v>
      </c>
      <c r="K11" s="298" t="s">
        <v>15</v>
      </c>
      <c r="L11" s="10"/>
      <c r="M11" s="5"/>
    </row>
    <row r="12" spans="1:13" ht="30" customHeight="1" thickBot="1">
      <c r="A12" s="5"/>
      <c r="B12" s="9"/>
      <c r="C12" s="291"/>
      <c r="D12" s="293"/>
      <c r="E12" s="136" t="s">
        <v>16</v>
      </c>
      <c r="F12" s="136" t="s">
        <v>17</v>
      </c>
      <c r="G12" s="291"/>
      <c r="H12" s="293"/>
      <c r="I12" s="293"/>
      <c r="J12" s="297"/>
      <c r="K12" s="299"/>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35"/>
      <c r="K23" s="226"/>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300" t="s">
        <v>19</v>
      </c>
      <c r="D40" s="301"/>
      <c r="E40" s="301"/>
      <c r="F40" s="301"/>
      <c r="G40" s="301"/>
      <c r="H40" s="301"/>
      <c r="I40" s="301"/>
      <c r="J40" s="302"/>
      <c r="K40" s="174"/>
      <c r="L40" s="13"/>
      <c r="M40" s="11"/>
    </row>
    <row r="41" spans="1:13" s="3" customFormat="1"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325"/>
      <c r="H42" s="326"/>
      <c r="I42" s="327"/>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81"/>
      <c r="H46" s="181"/>
      <c r="I46" s="181"/>
      <c r="J46" s="181"/>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94"/>
      <c r="G48" s="192"/>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thickBot="1">
      <c r="A50" s="11"/>
      <c r="B50" s="12"/>
      <c r="C50" s="177"/>
      <c r="D50" s="178"/>
      <c r="E50" s="178"/>
      <c r="F50" s="178"/>
      <c r="G50" s="177"/>
      <c r="H50" s="177"/>
      <c r="I50" s="199"/>
      <c r="J50" s="200"/>
      <c r="K50" s="201"/>
      <c r="L50" s="13"/>
      <c r="M50" s="11"/>
    </row>
    <row r="51" spans="1:13" s="3" customFormat="1" ht="15.75">
      <c r="A51" s="11"/>
      <c r="B51" s="12"/>
      <c r="C51" s="202"/>
      <c r="D51" s="283"/>
      <c r="E51" s="283"/>
      <c r="F51" s="283"/>
      <c r="G51" s="283"/>
      <c r="H51" s="283"/>
      <c r="I51" s="283"/>
      <c r="J51" s="283"/>
      <c r="K51" s="284"/>
      <c r="L51" s="14"/>
      <c r="M51" s="11"/>
    </row>
    <row r="52" spans="1:13" s="3" customFormat="1" ht="46.5" customHeight="1">
      <c r="A52" s="11"/>
      <c r="B52" s="12"/>
      <c r="C52" s="303" t="s">
        <v>22</v>
      </c>
      <c r="D52" s="304"/>
      <c r="E52" s="304"/>
      <c r="F52" s="304"/>
      <c r="G52" s="304"/>
      <c r="H52" s="305" t="s">
        <v>23</v>
      </c>
      <c r="I52" s="305"/>
      <c r="J52" s="305"/>
      <c r="K52" s="203" t="s">
        <v>24</v>
      </c>
      <c r="L52" s="15"/>
      <c r="M52" s="11"/>
    </row>
    <row r="53" spans="1:13" s="3" customFormat="1" ht="32.25" customHeight="1">
      <c r="A53" s="11"/>
      <c r="B53" s="12"/>
      <c r="C53" s="303" t="s">
        <v>25</v>
      </c>
      <c r="D53" s="304"/>
      <c r="E53" s="304"/>
      <c r="F53" s="304"/>
      <c r="G53" s="304"/>
      <c r="H53" s="324" t="s">
        <v>26</v>
      </c>
      <c r="I53" s="324"/>
      <c r="J53" s="204" t="s">
        <v>27</v>
      </c>
      <c r="K53" s="205" t="s">
        <v>155</v>
      </c>
      <c r="L53" s="15"/>
      <c r="M53" s="11"/>
    </row>
    <row r="54" spans="1:13" s="3" customFormat="1" ht="30" customHeight="1">
      <c r="A54" s="11"/>
      <c r="B54" s="12"/>
      <c r="C54" s="303" t="s">
        <v>28</v>
      </c>
      <c r="D54" s="304"/>
      <c r="E54" s="304"/>
      <c r="F54" s="304"/>
      <c r="G54" s="304"/>
      <c r="H54" s="321" t="s">
        <v>29</v>
      </c>
      <c r="I54" s="322"/>
      <c r="J54" s="204" t="s">
        <v>30</v>
      </c>
      <c r="K54" s="205" t="s">
        <v>155</v>
      </c>
      <c r="L54" s="15"/>
      <c r="M54" s="11"/>
    </row>
    <row r="55" spans="1:13" s="4" customFormat="1" ht="58.5" customHeight="1">
      <c r="A55" s="11"/>
      <c r="B55" s="12"/>
      <c r="C55" s="215"/>
      <c r="E55" s="216"/>
      <c r="F55" s="216"/>
      <c r="G55" s="217"/>
      <c r="H55" s="323" t="s">
        <v>31</v>
      </c>
      <c r="I55" s="324"/>
      <c r="J55" s="204" t="s">
        <v>32</v>
      </c>
      <c r="K55" s="205" t="s">
        <v>155</v>
      </c>
      <c r="L55" s="13"/>
      <c r="M55" s="11"/>
    </row>
    <row r="56" spans="1:13" ht="57" customHeight="1">
      <c r="A56" s="5"/>
      <c r="B56" s="9"/>
      <c r="C56" s="218"/>
      <c r="D56" s="219"/>
      <c r="E56" s="219"/>
      <c r="F56" s="219"/>
      <c r="G56" s="220"/>
      <c r="H56" s="324" t="s">
        <v>33</v>
      </c>
      <c r="I56" s="324"/>
      <c r="J56" s="204" t="s">
        <v>34</v>
      </c>
      <c r="K56" s="205" t="s">
        <v>155</v>
      </c>
      <c r="L56" s="10"/>
      <c r="M56" s="5"/>
    </row>
    <row r="57" spans="1:13" ht="17.25" thickBot="1">
      <c r="A57" s="5"/>
      <c r="B57" s="9"/>
      <c r="C57" s="223"/>
      <c r="D57" s="221"/>
      <c r="E57" s="221"/>
      <c r="F57" s="221"/>
      <c r="G57" s="222"/>
      <c r="H57" s="319"/>
      <c r="I57" s="319"/>
      <c r="J57" s="319"/>
      <c r="K57" s="320"/>
      <c r="L57" s="10"/>
      <c r="M57" s="5"/>
    </row>
    <row r="58" spans="1:13" ht="41.25" customHeight="1">
      <c r="A58" s="5"/>
      <c r="B58" s="9"/>
      <c r="C58" s="219"/>
      <c r="D58" s="219"/>
      <c r="E58" s="219"/>
      <c r="F58" s="219"/>
      <c r="G58" s="207"/>
      <c r="H58" s="207"/>
      <c r="I58" s="207"/>
      <c r="J58" s="207"/>
      <c r="K58" s="207"/>
      <c r="L58" s="10"/>
      <c r="M58" s="5"/>
    </row>
    <row r="59" spans="1:13">
      <c r="A59" s="5"/>
      <c r="B59" s="9"/>
      <c r="C59" s="219"/>
      <c r="D59" s="219"/>
      <c r="E59" s="219"/>
      <c r="F59" s="219"/>
      <c r="G59" s="208" t="s">
        <v>37</v>
      </c>
      <c r="H59" s="207"/>
      <c r="I59" s="207"/>
      <c r="J59" s="207"/>
      <c r="K59" s="207"/>
      <c r="L59" s="10"/>
      <c r="M59" s="5"/>
    </row>
    <row r="60" spans="1:13" ht="17.25" thickBot="1">
      <c r="A60" s="5"/>
      <c r="B60" s="229"/>
      <c r="C60" s="230"/>
      <c r="D60" s="230"/>
      <c r="E60" s="231"/>
      <c r="F60" s="230"/>
      <c r="G60" s="232"/>
      <c r="H60" s="230"/>
      <c r="I60" s="230"/>
      <c r="J60" s="230"/>
      <c r="K60" s="230"/>
      <c r="L60" s="233"/>
      <c r="M60" s="5"/>
    </row>
    <row r="61" spans="1:13" ht="17.25" thickTop="1">
      <c r="A61" s="5"/>
      <c r="B61" s="5"/>
      <c r="C61" s="5"/>
      <c r="D61" s="5"/>
      <c r="E61" s="6"/>
      <c r="F61" s="5"/>
      <c r="G61" s="5"/>
      <c r="H61" s="5"/>
      <c r="I61" s="5"/>
      <c r="J61" s="5"/>
      <c r="K61" s="5"/>
      <c r="L61" s="5"/>
      <c r="M61" s="5"/>
    </row>
  </sheetData>
  <mergeCells count="26">
    <mergeCell ref="C5:K5"/>
    <mergeCell ref="J11:J12"/>
    <mergeCell ref="K11:K12"/>
    <mergeCell ref="C11:C12"/>
    <mergeCell ref="D11:D12"/>
    <mergeCell ref="G11:G12"/>
    <mergeCell ref="H11:H12"/>
    <mergeCell ref="E11:F11"/>
    <mergeCell ref="C7:K8"/>
    <mergeCell ref="C9:K9"/>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3"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4"/>
    </row>
    <row r="3" spans="2:16" ht="36.75" customHeight="1">
      <c r="B3" s="25"/>
      <c r="C3" s="338" t="s">
        <v>0</v>
      </c>
      <c r="D3" s="338"/>
      <c r="E3" s="338"/>
      <c r="F3" s="338"/>
      <c r="P3" s="26"/>
    </row>
    <row r="4" spans="2:16">
      <c r="B4" s="25"/>
      <c r="C4" s="213" t="s">
        <v>1</v>
      </c>
      <c r="D4" s="214" t="s">
        <v>2</v>
      </c>
      <c r="E4" s="213" t="s">
        <v>3</v>
      </c>
      <c r="F4" s="214">
        <v>4</v>
      </c>
      <c r="P4" s="26"/>
    </row>
    <row r="5" spans="2:16">
      <c r="B5" s="25"/>
      <c r="C5" s="133"/>
      <c r="D5" s="134"/>
      <c r="E5" s="133"/>
      <c r="F5" s="134"/>
      <c r="P5" s="26"/>
    </row>
    <row r="6" spans="2:16" ht="48" customHeight="1">
      <c r="B6" s="25"/>
      <c r="C6" s="339" t="s">
        <v>38</v>
      </c>
      <c r="D6" s="339"/>
      <c r="E6" s="339"/>
      <c r="F6" s="339"/>
      <c r="G6" s="339"/>
      <c r="H6" s="339"/>
      <c r="I6" s="339"/>
      <c r="J6" s="339"/>
      <c r="K6" s="339"/>
      <c r="L6" s="339"/>
      <c r="M6" s="339"/>
      <c r="N6" s="339"/>
      <c r="O6" s="339"/>
      <c r="P6" s="27"/>
    </row>
    <row r="7" spans="2:16" ht="15" thickBot="1">
      <c r="B7" s="25"/>
      <c r="C7" s="52"/>
      <c r="D7" s="52"/>
      <c r="E7" s="52"/>
      <c r="F7" s="52"/>
      <c r="G7" s="52"/>
      <c r="H7" s="52"/>
      <c r="I7" s="52"/>
      <c r="J7" s="52"/>
      <c r="K7" s="52"/>
      <c r="L7" s="52"/>
      <c r="M7" s="52"/>
      <c r="N7" s="52"/>
      <c r="O7" s="52"/>
      <c r="P7" s="26"/>
    </row>
    <row r="8" spans="2:16" ht="15">
      <c r="B8" s="25"/>
      <c r="C8" s="385"/>
      <c r="D8" s="387"/>
      <c r="E8" s="388"/>
      <c r="F8" s="388"/>
      <c r="G8" s="388"/>
      <c r="H8" s="388"/>
      <c r="I8" s="388"/>
      <c r="J8" s="388"/>
      <c r="K8" s="389"/>
      <c r="L8" s="396"/>
      <c r="M8" s="397"/>
      <c r="N8" s="397"/>
      <c r="O8" s="398"/>
      <c r="P8" s="28"/>
    </row>
    <row r="9" spans="2:16" ht="15">
      <c r="B9" s="25"/>
      <c r="C9" s="386"/>
      <c r="D9" s="342" t="s">
        <v>39</v>
      </c>
      <c r="E9" s="343"/>
      <c r="F9" s="343"/>
      <c r="G9" s="343"/>
      <c r="H9" s="343"/>
      <c r="I9" s="343"/>
      <c r="J9" s="343"/>
      <c r="K9" s="344"/>
      <c r="L9" s="399"/>
      <c r="M9" s="400"/>
      <c r="N9" s="400"/>
      <c r="O9" s="401"/>
      <c r="P9" s="28"/>
    </row>
    <row r="10" spans="2:16" ht="15">
      <c r="B10" s="25"/>
      <c r="C10" s="386"/>
      <c r="D10" s="342"/>
      <c r="E10" s="343"/>
      <c r="F10" s="343"/>
      <c r="G10" s="343"/>
      <c r="H10" s="343"/>
      <c r="I10" s="343"/>
      <c r="J10" s="343"/>
      <c r="K10" s="344"/>
      <c r="L10" s="340" t="s">
        <v>40</v>
      </c>
      <c r="M10" s="402"/>
      <c r="N10" s="403"/>
      <c r="O10" s="404"/>
      <c r="P10" s="28"/>
    </row>
    <row r="11" spans="2:16" ht="15">
      <c r="B11" s="25"/>
      <c r="C11" s="386"/>
      <c r="D11" s="342" t="s">
        <v>41</v>
      </c>
      <c r="E11" s="343"/>
      <c r="F11" s="343"/>
      <c r="G11" s="343"/>
      <c r="H11" s="343"/>
      <c r="I11" s="343"/>
      <c r="J11" s="343"/>
      <c r="K11" s="344"/>
      <c r="L11" s="390"/>
      <c r="M11" s="405"/>
      <c r="N11" s="406"/>
      <c r="O11" s="407"/>
      <c r="P11" s="29"/>
    </row>
    <row r="12" spans="2:16" ht="12.75" customHeight="1">
      <c r="B12" s="25"/>
      <c r="C12" s="386"/>
      <c r="D12" s="345"/>
      <c r="E12" s="346"/>
      <c r="F12" s="346"/>
      <c r="G12" s="346"/>
      <c r="H12" s="346"/>
      <c r="I12" s="346"/>
      <c r="J12" s="346"/>
      <c r="K12" s="347"/>
      <c r="L12" s="340" t="s">
        <v>42</v>
      </c>
      <c r="M12" s="340">
        <v>1</v>
      </c>
      <c r="N12" s="340" t="s">
        <v>43</v>
      </c>
      <c r="O12" s="394">
        <v>1</v>
      </c>
      <c r="P12" s="28"/>
    </row>
    <row r="13" spans="2:16" ht="13.5">
      <c r="B13" s="25"/>
      <c r="C13" s="386"/>
      <c r="D13" s="345"/>
      <c r="E13" s="346"/>
      <c r="F13" s="346"/>
      <c r="G13" s="346"/>
      <c r="H13" s="346"/>
      <c r="I13" s="346"/>
      <c r="J13" s="346"/>
      <c r="K13" s="347"/>
      <c r="L13" s="341"/>
      <c r="M13" s="341"/>
      <c r="N13" s="341"/>
      <c r="O13" s="395"/>
      <c r="P13" s="28"/>
    </row>
    <row r="14" spans="2:16" ht="15">
      <c r="B14" s="25"/>
      <c r="C14" s="386"/>
      <c r="D14" s="342" t="s">
        <v>44</v>
      </c>
      <c r="E14" s="343"/>
      <c r="F14" s="343"/>
      <c r="G14" s="343"/>
      <c r="H14" s="343"/>
      <c r="I14" s="343"/>
      <c r="J14" s="343"/>
      <c r="K14" s="344"/>
      <c r="L14" s="341"/>
      <c r="M14" s="341"/>
      <c r="N14" s="341"/>
      <c r="O14" s="395"/>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45</v>
      </c>
      <c r="M16" s="60" t="s">
        <v>46</v>
      </c>
      <c r="N16" s="60" t="s">
        <v>47</v>
      </c>
      <c r="O16" s="61" t="s">
        <v>48</v>
      </c>
      <c r="P16" s="29"/>
    </row>
    <row r="17" spans="2:16" ht="15">
      <c r="B17" s="25"/>
      <c r="C17" s="62"/>
      <c r="D17" s="63"/>
      <c r="E17" s="63"/>
      <c r="F17" s="63"/>
      <c r="G17" s="63"/>
      <c r="H17" s="63"/>
      <c r="I17" s="63"/>
      <c r="J17" s="63"/>
      <c r="K17" s="63"/>
      <c r="L17" s="64"/>
      <c r="M17" s="65"/>
      <c r="N17" s="65"/>
      <c r="O17" s="66"/>
      <c r="P17" s="31"/>
    </row>
    <row r="18" spans="2:16" ht="18" customHeight="1">
      <c r="B18" s="25"/>
      <c r="C18" s="430" t="s">
        <v>49</v>
      </c>
      <c r="D18" s="431"/>
      <c r="E18" s="431"/>
      <c r="F18" s="431"/>
      <c r="G18" s="63"/>
      <c r="H18" s="63"/>
      <c r="I18" s="63" t="s">
        <v>50</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355" t="s">
        <v>51</v>
      </c>
      <c r="D22" s="356"/>
      <c r="E22" s="356"/>
      <c r="F22" s="356"/>
      <c r="G22" s="356"/>
      <c r="H22" s="356"/>
      <c r="I22" s="356"/>
      <c r="J22" s="356"/>
      <c r="K22" s="356"/>
      <c r="L22" s="356"/>
      <c r="M22" s="356"/>
      <c r="N22" s="356"/>
      <c r="O22" s="357"/>
      <c r="P22" s="33"/>
    </row>
    <row r="23" spans="2:16" ht="15" thickBot="1">
      <c r="B23" s="25"/>
      <c r="C23" s="77"/>
      <c r="D23" s="52"/>
      <c r="E23" s="52"/>
      <c r="F23" s="52"/>
      <c r="G23" s="52"/>
      <c r="H23" s="52"/>
      <c r="I23" s="52"/>
      <c r="J23" s="52"/>
      <c r="K23" s="52"/>
      <c r="L23" s="52"/>
      <c r="M23" s="52"/>
      <c r="N23" s="52"/>
      <c r="O23" s="78"/>
      <c r="P23" s="26"/>
    </row>
    <row r="24" spans="2:16" ht="15">
      <c r="B24" s="25"/>
      <c r="C24" s="79" t="s">
        <v>52</v>
      </c>
      <c r="D24" s="391" t="s">
        <v>11</v>
      </c>
      <c r="E24" s="392"/>
      <c r="F24" s="392"/>
      <c r="G24" s="392"/>
      <c r="H24" s="392"/>
      <c r="I24" s="392"/>
      <c r="J24" s="392"/>
      <c r="K24" s="392"/>
      <c r="L24" s="393"/>
      <c r="M24" s="353" t="s">
        <v>53</v>
      </c>
      <c r="N24" s="354"/>
      <c r="O24" s="79" t="s">
        <v>13</v>
      </c>
      <c r="P24" s="34"/>
    </row>
    <row r="25" spans="2:16" ht="15" thickBot="1">
      <c r="B25" s="25"/>
      <c r="C25" s="80"/>
      <c r="D25" s="371"/>
      <c r="E25" s="411"/>
      <c r="F25" s="411"/>
      <c r="G25" s="411"/>
      <c r="H25" s="411"/>
      <c r="I25" s="411"/>
      <c r="J25" s="411"/>
      <c r="K25" s="411"/>
      <c r="L25" s="372"/>
      <c r="M25" s="371"/>
      <c r="N25" s="372"/>
      <c r="O25" s="81"/>
      <c r="P25" s="35"/>
    </row>
    <row r="26" spans="2:16">
      <c r="B26" s="25"/>
      <c r="C26" s="376" t="s">
        <v>54</v>
      </c>
      <c r="D26" s="377"/>
      <c r="E26" s="377"/>
      <c r="F26" s="377"/>
      <c r="G26" s="377"/>
      <c r="H26" s="377"/>
      <c r="I26" s="377"/>
      <c r="J26" s="377"/>
      <c r="K26" s="377"/>
      <c r="L26" s="377"/>
      <c r="M26" s="377"/>
      <c r="N26" s="377"/>
      <c r="O26" s="378"/>
      <c r="P26" s="36"/>
    </row>
    <row r="27" spans="2:16">
      <c r="B27" s="25"/>
      <c r="C27" s="379"/>
      <c r="D27" s="380"/>
      <c r="E27" s="380"/>
      <c r="F27" s="380"/>
      <c r="G27" s="380"/>
      <c r="H27" s="380"/>
      <c r="I27" s="380"/>
      <c r="J27" s="380"/>
      <c r="K27" s="380"/>
      <c r="L27" s="380"/>
      <c r="M27" s="380"/>
      <c r="N27" s="380"/>
      <c r="O27" s="381"/>
      <c r="P27" s="36"/>
    </row>
    <row r="28" spans="2:16" ht="13.5" thickBot="1">
      <c r="B28" s="25"/>
      <c r="C28" s="382"/>
      <c r="D28" s="383"/>
      <c r="E28" s="383"/>
      <c r="F28" s="383"/>
      <c r="G28" s="383"/>
      <c r="H28" s="383"/>
      <c r="I28" s="383"/>
      <c r="J28" s="383"/>
      <c r="K28" s="383"/>
      <c r="L28" s="383"/>
      <c r="M28" s="383"/>
      <c r="N28" s="383"/>
      <c r="O28" s="384"/>
      <c r="P28" s="36"/>
    </row>
    <row r="29" spans="2:16" ht="15">
      <c r="B29" s="25"/>
      <c r="C29" s="373" t="s">
        <v>11</v>
      </c>
      <c r="D29" s="374"/>
      <c r="E29" s="374"/>
      <c r="F29" s="374"/>
      <c r="G29" s="375"/>
      <c r="H29" s="351" t="s">
        <v>55</v>
      </c>
      <c r="I29" s="374"/>
      <c r="J29" s="409" t="s">
        <v>56</v>
      </c>
      <c r="K29" s="410"/>
      <c r="L29" s="82" t="s">
        <v>57</v>
      </c>
      <c r="M29" s="351" t="s">
        <v>58</v>
      </c>
      <c r="N29" s="352"/>
      <c r="O29" s="83" t="s">
        <v>59</v>
      </c>
      <c r="P29" s="37"/>
    </row>
    <row r="30" spans="2:16" ht="14.25">
      <c r="B30" s="25"/>
      <c r="C30" s="358"/>
      <c r="D30" s="359"/>
      <c r="E30" s="359"/>
      <c r="F30" s="359"/>
      <c r="G30" s="360"/>
      <c r="H30" s="361"/>
      <c r="I30" s="360"/>
      <c r="J30" s="361"/>
      <c r="K30" s="360"/>
      <c r="L30" s="84"/>
      <c r="M30" s="362"/>
      <c r="N30" s="363"/>
      <c r="O30" s="85"/>
      <c r="P30" s="38"/>
    </row>
    <row r="31" spans="2:16" ht="14.25">
      <c r="B31" s="25"/>
      <c r="C31" s="86"/>
      <c r="D31" s="87"/>
      <c r="E31" s="87"/>
      <c r="F31" s="87"/>
      <c r="G31" s="88"/>
      <c r="H31" s="89"/>
      <c r="I31" s="88"/>
      <c r="J31" s="89"/>
      <c r="K31" s="88"/>
      <c r="L31" s="84"/>
      <c r="M31" s="362"/>
      <c r="N31" s="363"/>
      <c r="O31" s="85"/>
      <c r="P31" s="38"/>
    </row>
    <row r="32" spans="2:16" ht="15" thickBot="1">
      <c r="B32" s="25"/>
      <c r="C32" s="364"/>
      <c r="D32" s="365"/>
      <c r="E32" s="365"/>
      <c r="F32" s="365"/>
      <c r="G32" s="366"/>
      <c r="H32" s="412"/>
      <c r="I32" s="366"/>
      <c r="J32" s="412"/>
      <c r="K32" s="366"/>
      <c r="L32" s="90"/>
      <c r="M32" s="413"/>
      <c r="N32" s="414"/>
      <c r="O32" s="85"/>
      <c r="P32" s="38"/>
    </row>
    <row r="33" spans="2:16" ht="15.75" thickBot="1">
      <c r="B33" s="25"/>
      <c r="C33" s="348" t="s">
        <v>60</v>
      </c>
      <c r="D33" s="349"/>
      <c r="E33" s="349"/>
      <c r="F33" s="349"/>
      <c r="G33" s="349"/>
      <c r="H33" s="349"/>
      <c r="I33" s="349"/>
      <c r="J33" s="349"/>
      <c r="K33" s="349"/>
      <c r="L33" s="349"/>
      <c r="M33" s="349"/>
      <c r="N33" s="350"/>
      <c r="O33" s="91"/>
      <c r="P33" s="39"/>
    </row>
    <row r="34" spans="2:16" ht="13.5" customHeight="1">
      <c r="B34" s="25"/>
      <c r="C34" s="376" t="s">
        <v>61</v>
      </c>
      <c r="D34" s="377"/>
      <c r="E34" s="377"/>
      <c r="F34" s="377"/>
      <c r="G34" s="377"/>
      <c r="H34" s="377"/>
      <c r="I34" s="377"/>
      <c r="J34" s="377"/>
      <c r="K34" s="377"/>
      <c r="L34" s="377"/>
      <c r="M34" s="377"/>
      <c r="N34" s="377"/>
      <c r="O34" s="378"/>
      <c r="P34" s="36"/>
    </row>
    <row r="35" spans="2:16">
      <c r="B35" s="25"/>
      <c r="C35" s="379"/>
      <c r="D35" s="380"/>
      <c r="E35" s="380"/>
      <c r="F35" s="380"/>
      <c r="G35" s="380"/>
      <c r="H35" s="380"/>
      <c r="I35" s="380"/>
      <c r="J35" s="380"/>
      <c r="K35" s="380"/>
      <c r="L35" s="380"/>
      <c r="M35" s="380"/>
      <c r="N35" s="380"/>
      <c r="O35" s="381"/>
      <c r="P35" s="36"/>
    </row>
    <row r="36" spans="2:16" ht="13.5" thickBot="1">
      <c r="B36" s="25"/>
      <c r="C36" s="382"/>
      <c r="D36" s="383"/>
      <c r="E36" s="383"/>
      <c r="F36" s="383"/>
      <c r="G36" s="383"/>
      <c r="H36" s="383"/>
      <c r="I36" s="383"/>
      <c r="J36" s="383"/>
      <c r="K36" s="383"/>
      <c r="L36" s="383"/>
      <c r="M36" s="383"/>
      <c r="N36" s="383"/>
      <c r="O36" s="384"/>
      <c r="P36" s="36"/>
    </row>
    <row r="37" spans="2:16" ht="15">
      <c r="B37" s="25"/>
      <c r="C37" s="373" t="s">
        <v>11</v>
      </c>
      <c r="D37" s="408"/>
      <c r="E37" s="408"/>
      <c r="F37" s="408"/>
      <c r="G37" s="408"/>
      <c r="H37" s="408"/>
      <c r="I37" s="408"/>
      <c r="J37" s="352"/>
      <c r="K37" s="92" t="s">
        <v>53</v>
      </c>
      <c r="L37" s="82" t="s">
        <v>13</v>
      </c>
      <c r="M37" s="351" t="s">
        <v>62</v>
      </c>
      <c r="N37" s="352"/>
      <c r="O37" s="83" t="s">
        <v>59</v>
      </c>
      <c r="P37" s="37"/>
    </row>
    <row r="38" spans="2:16" ht="14.25">
      <c r="B38" s="25"/>
      <c r="C38" s="358"/>
      <c r="D38" s="359"/>
      <c r="E38" s="359"/>
      <c r="F38" s="359"/>
      <c r="G38" s="359"/>
      <c r="H38" s="359"/>
      <c r="I38" s="359"/>
      <c r="J38" s="360"/>
      <c r="K38" s="93"/>
      <c r="L38" s="94"/>
      <c r="M38" s="369"/>
      <c r="N38" s="370"/>
      <c r="O38" s="85"/>
      <c r="P38" s="38"/>
    </row>
    <row r="39" spans="2:16" ht="15" thickBot="1">
      <c r="B39" s="25"/>
      <c r="C39" s="364"/>
      <c r="D39" s="365"/>
      <c r="E39" s="365"/>
      <c r="F39" s="365"/>
      <c r="G39" s="365"/>
      <c r="H39" s="365"/>
      <c r="I39" s="365"/>
      <c r="J39" s="366"/>
      <c r="K39" s="87"/>
      <c r="L39" s="95"/>
      <c r="M39" s="367"/>
      <c r="N39" s="368"/>
      <c r="O39" s="96"/>
      <c r="P39" s="38"/>
    </row>
    <row r="40" spans="2:16" ht="15.75" thickBot="1">
      <c r="B40" s="25"/>
      <c r="C40" s="348" t="s">
        <v>60</v>
      </c>
      <c r="D40" s="349"/>
      <c r="E40" s="349"/>
      <c r="F40" s="349"/>
      <c r="G40" s="349"/>
      <c r="H40" s="349"/>
      <c r="I40" s="349"/>
      <c r="J40" s="349"/>
      <c r="K40" s="349"/>
      <c r="L40" s="349"/>
      <c r="M40" s="349"/>
      <c r="N40" s="350"/>
      <c r="O40" s="97">
        <v>0</v>
      </c>
      <c r="P40" s="38"/>
    </row>
    <row r="41" spans="2:16">
      <c r="B41" s="25"/>
      <c r="C41" s="376" t="s">
        <v>63</v>
      </c>
      <c r="D41" s="377"/>
      <c r="E41" s="377"/>
      <c r="F41" s="377"/>
      <c r="G41" s="377"/>
      <c r="H41" s="377"/>
      <c r="I41" s="377"/>
      <c r="J41" s="377"/>
      <c r="K41" s="377"/>
      <c r="L41" s="377"/>
      <c r="M41" s="377"/>
      <c r="N41" s="377"/>
      <c r="O41" s="378"/>
      <c r="P41" s="36"/>
    </row>
    <row r="42" spans="2:16">
      <c r="B42" s="25"/>
      <c r="C42" s="379"/>
      <c r="D42" s="380"/>
      <c r="E42" s="380"/>
      <c r="F42" s="380"/>
      <c r="G42" s="380"/>
      <c r="H42" s="380"/>
      <c r="I42" s="380"/>
      <c r="J42" s="380"/>
      <c r="K42" s="380"/>
      <c r="L42" s="380"/>
      <c r="M42" s="380"/>
      <c r="N42" s="380"/>
      <c r="O42" s="381"/>
      <c r="P42" s="36"/>
    </row>
    <row r="43" spans="2:16" ht="13.5" thickBot="1">
      <c r="B43" s="25"/>
      <c r="C43" s="382"/>
      <c r="D43" s="383"/>
      <c r="E43" s="383"/>
      <c r="F43" s="383"/>
      <c r="G43" s="383"/>
      <c r="H43" s="383"/>
      <c r="I43" s="383"/>
      <c r="J43" s="383"/>
      <c r="K43" s="383"/>
      <c r="L43" s="383"/>
      <c r="M43" s="383"/>
      <c r="N43" s="383"/>
      <c r="O43" s="384"/>
      <c r="P43" s="36"/>
    </row>
    <row r="44" spans="2:16" ht="17.25">
      <c r="B44" s="25"/>
      <c r="C44" s="373" t="s">
        <v>64</v>
      </c>
      <c r="D44" s="408"/>
      <c r="E44" s="408"/>
      <c r="F44" s="408"/>
      <c r="G44" s="408"/>
      <c r="H44" s="408"/>
      <c r="I44" s="408"/>
      <c r="J44" s="82" t="s">
        <v>65</v>
      </c>
      <c r="K44" s="98" t="s">
        <v>66</v>
      </c>
      <c r="L44" s="99" t="s">
        <v>67</v>
      </c>
      <c r="M44" s="351" t="s">
        <v>68</v>
      </c>
      <c r="N44" s="352"/>
      <c r="O44" s="83" t="s">
        <v>59</v>
      </c>
      <c r="P44" s="37"/>
    </row>
    <row r="45" spans="2:16" ht="14.25">
      <c r="B45" s="25"/>
      <c r="C45" s="358"/>
      <c r="D45" s="359"/>
      <c r="E45" s="359"/>
      <c r="F45" s="359"/>
      <c r="G45" s="359"/>
      <c r="H45" s="359"/>
      <c r="I45" s="359"/>
      <c r="J45" s="100"/>
      <c r="K45" s="101"/>
      <c r="L45" s="100"/>
      <c r="M45" s="420"/>
      <c r="N45" s="421"/>
      <c r="O45" s="85"/>
      <c r="P45" s="38"/>
    </row>
    <row r="46" spans="2:16" ht="15" thickBot="1">
      <c r="B46" s="25"/>
      <c r="C46" s="364"/>
      <c r="D46" s="365"/>
      <c r="E46" s="365"/>
      <c r="F46" s="365"/>
      <c r="G46" s="365"/>
      <c r="H46" s="365"/>
      <c r="I46" s="365"/>
      <c r="J46" s="102"/>
      <c r="K46" s="103"/>
      <c r="L46" s="102"/>
      <c r="M46" s="367"/>
      <c r="N46" s="368"/>
      <c r="O46" s="104"/>
      <c r="P46" s="38"/>
    </row>
    <row r="47" spans="2:16" ht="15.75" thickBot="1">
      <c r="B47" s="25"/>
      <c r="C47" s="348" t="s">
        <v>60</v>
      </c>
      <c r="D47" s="349"/>
      <c r="E47" s="349"/>
      <c r="F47" s="349"/>
      <c r="G47" s="349"/>
      <c r="H47" s="349"/>
      <c r="I47" s="349"/>
      <c r="J47" s="349"/>
      <c r="K47" s="349"/>
      <c r="L47" s="349"/>
      <c r="M47" s="349"/>
      <c r="N47" s="350"/>
      <c r="O47" s="91"/>
      <c r="P47" s="39"/>
    </row>
    <row r="48" spans="2:16">
      <c r="B48" s="25"/>
      <c r="C48" s="376" t="s">
        <v>69</v>
      </c>
      <c r="D48" s="377"/>
      <c r="E48" s="377"/>
      <c r="F48" s="377"/>
      <c r="G48" s="377"/>
      <c r="H48" s="377"/>
      <c r="I48" s="377"/>
      <c r="J48" s="377"/>
      <c r="K48" s="377"/>
      <c r="L48" s="377"/>
      <c r="M48" s="377"/>
      <c r="N48" s="377"/>
      <c r="O48" s="378"/>
      <c r="P48" s="36"/>
    </row>
    <row r="49" spans="2:16">
      <c r="B49" s="25"/>
      <c r="C49" s="379"/>
      <c r="D49" s="380"/>
      <c r="E49" s="380"/>
      <c r="F49" s="380"/>
      <c r="G49" s="380"/>
      <c r="H49" s="380"/>
      <c r="I49" s="380"/>
      <c r="J49" s="380"/>
      <c r="K49" s="380"/>
      <c r="L49" s="380"/>
      <c r="M49" s="380"/>
      <c r="N49" s="380"/>
      <c r="O49" s="381"/>
      <c r="P49" s="36"/>
    </row>
    <row r="50" spans="2:16" ht="13.5" thickBot="1">
      <c r="B50" s="25"/>
      <c r="C50" s="382"/>
      <c r="D50" s="383"/>
      <c r="E50" s="383"/>
      <c r="F50" s="383"/>
      <c r="G50" s="383"/>
      <c r="H50" s="383"/>
      <c r="I50" s="383"/>
      <c r="J50" s="383"/>
      <c r="K50" s="383"/>
      <c r="L50" s="383"/>
      <c r="M50" s="383"/>
      <c r="N50" s="383"/>
      <c r="O50" s="384"/>
      <c r="P50" s="36"/>
    </row>
    <row r="51" spans="2:16" ht="30">
      <c r="B51" s="25"/>
      <c r="C51" s="373" t="s">
        <v>70</v>
      </c>
      <c r="D51" s="408"/>
      <c r="E51" s="408"/>
      <c r="F51" s="408"/>
      <c r="G51" s="408"/>
      <c r="H51" s="408"/>
      <c r="I51" s="408"/>
      <c r="J51" s="82" t="s">
        <v>71</v>
      </c>
      <c r="K51" s="105" t="s">
        <v>72</v>
      </c>
      <c r="L51" s="106" t="s">
        <v>73</v>
      </c>
      <c r="M51" s="418" t="s">
        <v>58</v>
      </c>
      <c r="N51" s="419"/>
      <c r="O51" s="107" t="s">
        <v>59</v>
      </c>
      <c r="P51" s="40"/>
    </row>
    <row r="52" spans="2:16" ht="14.25">
      <c r="B52" s="25"/>
      <c r="C52" s="108"/>
      <c r="D52" s="109"/>
      <c r="E52" s="109"/>
      <c r="F52" s="109"/>
      <c r="G52" s="109"/>
      <c r="H52" s="109"/>
      <c r="I52" s="109"/>
      <c r="J52" s="110"/>
      <c r="K52" s="111"/>
      <c r="L52" s="112"/>
      <c r="M52" s="422"/>
      <c r="N52" s="423"/>
      <c r="O52" s="113"/>
      <c r="P52" s="41"/>
    </row>
    <row r="53" spans="2:16" ht="14.25">
      <c r="B53" s="25"/>
      <c r="C53" s="108"/>
      <c r="D53" s="109"/>
      <c r="E53" s="109"/>
      <c r="F53" s="109"/>
      <c r="G53" s="109"/>
      <c r="H53" s="109"/>
      <c r="I53" s="109"/>
      <c r="J53" s="110"/>
      <c r="K53" s="111"/>
      <c r="L53" s="112"/>
      <c r="M53" s="422"/>
      <c r="N53" s="423"/>
      <c r="O53" s="113"/>
      <c r="P53" s="41"/>
    </row>
    <row r="54" spans="2:16" ht="14.25">
      <c r="B54" s="25"/>
      <c r="C54" s="108"/>
      <c r="D54" s="109"/>
      <c r="E54" s="109"/>
      <c r="F54" s="109"/>
      <c r="G54" s="109"/>
      <c r="H54" s="109"/>
      <c r="I54" s="109"/>
      <c r="J54" s="110"/>
      <c r="K54" s="111"/>
      <c r="L54" s="112"/>
      <c r="M54" s="420"/>
      <c r="N54" s="421"/>
      <c r="O54" s="113"/>
      <c r="P54" s="41"/>
    </row>
    <row r="55" spans="2:16" ht="15" thickBot="1">
      <c r="B55" s="25"/>
      <c r="C55" s="364"/>
      <c r="D55" s="365"/>
      <c r="E55" s="365"/>
      <c r="F55" s="365"/>
      <c r="G55" s="365"/>
      <c r="H55" s="365"/>
      <c r="I55" s="365"/>
      <c r="J55" s="102"/>
      <c r="K55" s="103"/>
      <c r="L55" s="102"/>
      <c r="M55" s="367"/>
      <c r="N55" s="368"/>
      <c r="O55" s="104"/>
      <c r="P55" s="38"/>
    </row>
    <row r="56" spans="2:16" ht="15.75" thickBot="1">
      <c r="B56" s="25"/>
      <c r="C56" s="348" t="s">
        <v>60</v>
      </c>
      <c r="D56" s="349"/>
      <c r="E56" s="349"/>
      <c r="F56" s="349"/>
      <c r="G56" s="349"/>
      <c r="H56" s="349"/>
      <c r="I56" s="349"/>
      <c r="J56" s="349"/>
      <c r="K56" s="349"/>
      <c r="L56" s="349"/>
      <c r="M56" s="349"/>
      <c r="N56" s="350"/>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415" t="s">
        <v>74</v>
      </c>
      <c r="D58" s="416"/>
      <c r="E58" s="416"/>
      <c r="F58" s="416"/>
      <c r="G58" s="416"/>
      <c r="H58" s="416"/>
      <c r="I58" s="416"/>
      <c r="J58" s="416"/>
      <c r="K58" s="416"/>
      <c r="L58" s="416"/>
      <c r="M58" s="416"/>
      <c r="N58" s="417"/>
      <c r="O58" s="114"/>
      <c r="P58" s="42"/>
    </row>
    <row r="59" spans="2:16">
      <c r="B59" s="25"/>
      <c r="C59" s="376" t="s">
        <v>75</v>
      </c>
      <c r="D59" s="377"/>
      <c r="E59" s="377"/>
      <c r="F59" s="377"/>
      <c r="G59" s="377"/>
      <c r="H59" s="377"/>
      <c r="I59" s="377"/>
      <c r="J59" s="377"/>
      <c r="K59" s="377"/>
      <c r="L59" s="377"/>
      <c r="M59" s="377"/>
      <c r="N59" s="377"/>
      <c r="O59" s="378"/>
      <c r="P59" s="36"/>
    </row>
    <row r="60" spans="2:16">
      <c r="B60" s="25"/>
      <c r="C60" s="379"/>
      <c r="D60" s="380"/>
      <c r="E60" s="380"/>
      <c r="F60" s="380"/>
      <c r="G60" s="380"/>
      <c r="H60" s="380"/>
      <c r="I60" s="380"/>
      <c r="J60" s="380"/>
      <c r="K60" s="380"/>
      <c r="L60" s="380"/>
      <c r="M60" s="380"/>
      <c r="N60" s="380"/>
      <c r="O60" s="381"/>
      <c r="P60" s="36"/>
    </row>
    <row r="61" spans="2:16" ht="13.5" thickBot="1">
      <c r="B61" s="25"/>
      <c r="C61" s="382"/>
      <c r="D61" s="383"/>
      <c r="E61" s="383"/>
      <c r="F61" s="383"/>
      <c r="G61" s="383"/>
      <c r="H61" s="383"/>
      <c r="I61" s="383"/>
      <c r="J61" s="383"/>
      <c r="K61" s="383"/>
      <c r="L61" s="383"/>
      <c r="M61" s="383"/>
      <c r="N61" s="383"/>
      <c r="O61" s="384"/>
      <c r="P61" s="36"/>
    </row>
    <row r="62" spans="2:16" ht="15">
      <c r="B62" s="25"/>
      <c r="C62" s="373" t="s">
        <v>76</v>
      </c>
      <c r="D62" s="408"/>
      <c r="E62" s="408"/>
      <c r="F62" s="408"/>
      <c r="G62" s="408"/>
      <c r="H62" s="408"/>
      <c r="I62" s="408"/>
      <c r="J62" s="98"/>
      <c r="K62" s="115"/>
      <c r="L62" s="106" t="s">
        <v>77</v>
      </c>
      <c r="M62" s="418" t="s">
        <v>78</v>
      </c>
      <c r="N62" s="419"/>
      <c r="O62" s="107"/>
      <c r="P62" s="40"/>
    </row>
    <row r="63" spans="2:16" ht="14.25">
      <c r="B63" s="25"/>
      <c r="C63" s="358" t="s">
        <v>79</v>
      </c>
      <c r="D63" s="359"/>
      <c r="E63" s="359"/>
      <c r="F63" s="359"/>
      <c r="G63" s="359"/>
      <c r="H63" s="359"/>
      <c r="I63" s="359"/>
      <c r="J63" s="116"/>
      <c r="K63" s="117"/>
      <c r="L63" s="118"/>
      <c r="M63" s="438"/>
      <c r="N63" s="439"/>
      <c r="O63" s="119"/>
      <c r="P63" s="43"/>
    </row>
    <row r="64" spans="2:16" ht="14.25">
      <c r="B64" s="25"/>
      <c r="C64" s="86" t="s">
        <v>80</v>
      </c>
      <c r="D64" s="87"/>
      <c r="E64" s="87"/>
      <c r="F64" s="87"/>
      <c r="G64" s="87"/>
      <c r="H64" s="87"/>
      <c r="I64" s="87"/>
      <c r="J64" s="116"/>
      <c r="K64" s="117"/>
      <c r="L64" s="118"/>
      <c r="M64" s="438"/>
      <c r="N64" s="439"/>
      <c r="O64" s="119"/>
      <c r="P64" s="43"/>
    </row>
    <row r="65" spans="2:16" ht="15" thickBot="1">
      <c r="B65" s="25"/>
      <c r="C65" s="71" t="s">
        <v>81</v>
      </c>
      <c r="D65" s="72"/>
      <c r="E65" s="72"/>
      <c r="F65" s="72"/>
      <c r="G65" s="72"/>
      <c r="H65" s="72"/>
      <c r="I65" s="72"/>
      <c r="J65" s="120"/>
      <c r="K65" s="121"/>
      <c r="L65" s="118"/>
      <c r="M65" s="440"/>
      <c r="N65" s="441"/>
      <c r="O65" s="119"/>
      <c r="P65" s="43"/>
    </row>
    <row r="66" spans="2:16" ht="15.75" thickBot="1">
      <c r="B66" s="25"/>
      <c r="C66" s="348" t="s">
        <v>60</v>
      </c>
      <c r="D66" s="349"/>
      <c r="E66" s="349"/>
      <c r="F66" s="349"/>
      <c r="G66" s="349"/>
      <c r="H66" s="349"/>
      <c r="I66" s="349"/>
      <c r="J66" s="349"/>
      <c r="K66" s="349"/>
      <c r="L66" s="349"/>
      <c r="M66" s="349"/>
      <c r="N66" s="350"/>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415" t="s">
        <v>82</v>
      </c>
      <c r="D68" s="416"/>
      <c r="E68" s="416"/>
      <c r="F68" s="416"/>
      <c r="G68" s="416"/>
      <c r="H68" s="416"/>
      <c r="I68" s="416"/>
      <c r="J68" s="416"/>
      <c r="K68" s="416"/>
      <c r="L68" s="416"/>
      <c r="M68" s="416"/>
      <c r="N68" s="417"/>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83</v>
      </c>
      <c r="I72" s="124"/>
      <c r="J72" s="124"/>
      <c r="K72" s="124"/>
      <c r="L72" s="52"/>
      <c r="M72" s="52"/>
      <c r="N72" s="52"/>
      <c r="O72" s="78"/>
      <c r="P72" s="26"/>
    </row>
    <row r="73" spans="2:16" ht="15">
      <c r="B73" s="25"/>
      <c r="C73" s="77"/>
      <c r="D73" s="52"/>
      <c r="E73" s="52"/>
      <c r="F73" s="52"/>
      <c r="G73" s="52"/>
      <c r="H73" s="124" t="s">
        <v>84</v>
      </c>
      <c r="I73" s="52"/>
      <c r="J73" s="52"/>
      <c r="K73" s="52"/>
      <c r="L73" s="52"/>
      <c r="M73" s="52"/>
      <c r="N73" s="52"/>
      <c r="O73" s="78"/>
      <c r="P73" s="45"/>
    </row>
    <row r="74" spans="2:16" ht="15">
      <c r="B74" s="25"/>
      <c r="C74" s="77"/>
      <c r="D74" s="52"/>
      <c r="E74" s="52"/>
      <c r="F74" s="52"/>
      <c r="G74" s="52"/>
      <c r="H74" s="124" t="s">
        <v>85</v>
      </c>
      <c r="I74" s="52"/>
      <c r="J74" s="52"/>
      <c r="K74" s="52"/>
      <c r="L74" s="52"/>
      <c r="M74" s="52"/>
      <c r="N74" s="52"/>
      <c r="O74" s="78"/>
      <c r="P74" s="45"/>
    </row>
    <row r="75" spans="2:16" ht="14.25">
      <c r="B75" s="25"/>
      <c r="C75" s="62"/>
      <c r="D75" s="125"/>
      <c r="E75" s="125"/>
      <c r="F75" s="125"/>
      <c r="G75" s="125"/>
      <c r="H75" s="124" t="s">
        <v>86</v>
      </c>
      <c r="I75" s="125"/>
      <c r="J75" s="125"/>
      <c r="K75" s="125"/>
      <c r="L75" s="125"/>
      <c r="M75" s="125"/>
      <c r="N75" s="125"/>
      <c r="O75" s="126"/>
      <c r="P75" s="46"/>
    </row>
    <row r="76" spans="2:16" ht="14.25">
      <c r="B76" s="25"/>
      <c r="C76" s="77"/>
      <c r="D76" s="52"/>
      <c r="E76" s="52"/>
      <c r="F76" s="52"/>
      <c r="G76" s="52"/>
      <c r="H76" s="52" t="s">
        <v>87</v>
      </c>
      <c r="I76" s="52"/>
      <c r="J76" s="52"/>
      <c r="K76" s="52"/>
      <c r="L76" s="52"/>
      <c r="M76" s="52"/>
      <c r="N76" s="52"/>
      <c r="O76" s="78"/>
      <c r="P76" s="26"/>
    </row>
    <row r="77" spans="2:16" ht="15">
      <c r="B77" s="25"/>
      <c r="C77" s="127" t="s">
        <v>88</v>
      </c>
      <c r="D77" s="128"/>
      <c r="E77" s="128"/>
      <c r="F77" s="128"/>
      <c r="G77" s="128"/>
      <c r="H77" s="128"/>
      <c r="I77" s="128"/>
      <c r="J77" s="128"/>
      <c r="K77" s="128"/>
      <c r="L77" s="128"/>
      <c r="M77" s="128"/>
      <c r="N77" s="128"/>
      <c r="O77" s="129"/>
      <c r="P77" s="26"/>
    </row>
    <row r="78" spans="2:16" ht="14.25">
      <c r="B78" s="25"/>
      <c r="C78" s="435"/>
      <c r="D78" s="436"/>
      <c r="E78" s="436"/>
      <c r="F78" s="436"/>
      <c r="G78" s="436"/>
      <c r="H78" s="436"/>
      <c r="I78" s="436"/>
      <c r="J78" s="436"/>
      <c r="K78" s="436"/>
      <c r="L78" s="436"/>
      <c r="M78" s="436"/>
      <c r="N78" s="436"/>
      <c r="O78" s="437"/>
      <c r="P78" s="46"/>
    </row>
    <row r="79" spans="2:16" ht="14.25">
      <c r="B79" s="25"/>
      <c r="C79" s="435"/>
      <c r="D79" s="436"/>
      <c r="E79" s="436"/>
      <c r="F79" s="436"/>
      <c r="G79" s="436"/>
      <c r="H79" s="436"/>
      <c r="I79" s="436"/>
      <c r="J79" s="436"/>
      <c r="K79" s="436"/>
      <c r="L79" s="436"/>
      <c r="M79" s="436"/>
      <c r="N79" s="436"/>
      <c r="O79" s="437"/>
      <c r="P79" s="46"/>
    </row>
    <row r="80" spans="2:16" ht="14.25">
      <c r="B80" s="25"/>
      <c r="C80" s="62"/>
      <c r="D80" s="125"/>
      <c r="E80" s="125"/>
      <c r="F80" s="125"/>
      <c r="G80" s="125"/>
      <c r="H80" s="125"/>
      <c r="I80" s="125"/>
      <c r="J80" s="125"/>
      <c r="K80" s="125"/>
      <c r="L80" s="125"/>
      <c r="M80" s="125"/>
      <c r="N80" s="125"/>
      <c r="O80" s="126"/>
      <c r="P80" s="46"/>
    </row>
    <row r="81" spans="2:16" ht="15">
      <c r="B81" s="25"/>
      <c r="C81" s="130" t="s">
        <v>89</v>
      </c>
      <c r="D81" s="125"/>
      <c r="E81" s="125"/>
      <c r="F81" s="125"/>
      <c r="G81" s="125"/>
      <c r="H81" s="125"/>
      <c r="I81" s="125"/>
      <c r="J81" s="125"/>
      <c r="K81" s="125"/>
      <c r="L81" s="125"/>
      <c r="M81" s="125"/>
      <c r="N81" s="125"/>
      <c r="O81" s="126"/>
      <c r="P81" s="46"/>
    </row>
    <row r="82" spans="2:16" ht="12.75" customHeight="1">
      <c r="B82" s="25"/>
      <c r="C82" s="432" t="s">
        <v>90</v>
      </c>
      <c r="D82" s="433"/>
      <c r="E82" s="433"/>
      <c r="F82" s="433"/>
      <c r="G82" s="433"/>
      <c r="H82" s="433"/>
      <c r="I82" s="433"/>
      <c r="J82" s="433"/>
      <c r="K82" s="433"/>
      <c r="L82" s="433"/>
      <c r="M82" s="433"/>
      <c r="N82" s="433"/>
      <c r="O82" s="434"/>
      <c r="P82" s="47"/>
    </row>
    <row r="83" spans="2:16">
      <c r="B83" s="25"/>
      <c r="C83" s="432"/>
      <c r="D83" s="433"/>
      <c r="E83" s="433"/>
      <c r="F83" s="433"/>
      <c r="G83" s="433"/>
      <c r="H83" s="433"/>
      <c r="I83" s="433"/>
      <c r="J83" s="433"/>
      <c r="K83" s="433"/>
      <c r="L83" s="433"/>
      <c r="M83" s="433"/>
      <c r="N83" s="433"/>
      <c r="O83" s="434"/>
      <c r="P83" s="47"/>
    </row>
    <row r="84" spans="2:16" ht="12.95" customHeight="1">
      <c r="B84" s="25"/>
      <c r="C84" s="432" t="s">
        <v>91</v>
      </c>
      <c r="D84" s="433"/>
      <c r="E84" s="433"/>
      <c r="F84" s="433"/>
      <c r="G84" s="433"/>
      <c r="H84" s="433"/>
      <c r="I84" s="433"/>
      <c r="J84" s="433"/>
      <c r="K84" s="433"/>
      <c r="L84" s="433"/>
      <c r="M84" s="433"/>
      <c r="N84" s="433"/>
      <c r="O84" s="434"/>
      <c r="P84" s="47"/>
    </row>
    <row r="85" spans="2:16">
      <c r="B85" s="25"/>
      <c r="C85" s="432"/>
      <c r="D85" s="433"/>
      <c r="E85" s="433"/>
      <c r="F85" s="433"/>
      <c r="G85" s="433"/>
      <c r="H85" s="433"/>
      <c r="I85" s="433"/>
      <c r="J85" s="433"/>
      <c r="K85" s="433"/>
      <c r="L85" s="433"/>
      <c r="M85" s="433"/>
      <c r="N85" s="433"/>
      <c r="O85" s="434"/>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83</v>
      </c>
      <c r="I87" s="52"/>
      <c r="J87" s="52"/>
      <c r="K87" s="52"/>
      <c r="L87" s="52"/>
      <c r="M87" s="52"/>
      <c r="N87" s="52"/>
      <c r="O87" s="78"/>
      <c r="P87" s="26"/>
    </row>
    <row r="88" spans="2:16" ht="14.25">
      <c r="B88" s="25"/>
      <c r="C88" s="77"/>
      <c r="D88" s="52"/>
      <c r="E88" s="52"/>
      <c r="F88" s="52"/>
      <c r="G88" s="52"/>
      <c r="H88" s="52" t="s">
        <v>84</v>
      </c>
      <c r="I88" s="87"/>
      <c r="J88" s="87"/>
      <c r="K88" s="87"/>
      <c r="L88" s="52"/>
      <c r="M88" s="52"/>
      <c r="N88" s="52"/>
      <c r="O88" s="78"/>
      <c r="P88" s="26"/>
    </row>
    <row r="89" spans="2:16" ht="14.25">
      <c r="B89" s="25"/>
      <c r="C89" s="77"/>
      <c r="D89" s="52"/>
      <c r="E89" s="52"/>
      <c r="F89" s="52"/>
      <c r="G89" s="52"/>
      <c r="H89" s="52" t="s">
        <v>92</v>
      </c>
      <c r="I89" s="131"/>
      <c r="J89" s="131"/>
      <c r="K89" s="131"/>
      <c r="L89" s="52"/>
      <c r="M89" s="52"/>
      <c r="N89" s="52"/>
      <c r="O89" s="78"/>
      <c r="P89" s="26"/>
    </row>
    <row r="90" spans="2:16" ht="14.25">
      <c r="B90" s="25"/>
      <c r="C90" s="132"/>
      <c r="D90" s="125"/>
      <c r="E90" s="125"/>
      <c r="F90" s="125"/>
      <c r="G90" s="125"/>
      <c r="H90" s="52" t="s">
        <v>86</v>
      </c>
      <c r="I90" s="52"/>
      <c r="J90" s="52"/>
      <c r="K90" s="52"/>
      <c r="L90" s="125"/>
      <c r="M90" s="125"/>
      <c r="N90" s="125"/>
      <c r="O90" s="126"/>
      <c r="P90" s="46"/>
    </row>
    <row r="91" spans="2:16" ht="17.25" customHeight="1">
      <c r="B91" s="25"/>
      <c r="C91" s="132"/>
      <c r="D91" s="131"/>
      <c r="E91" s="131"/>
      <c r="F91" s="52"/>
      <c r="G91" s="52"/>
      <c r="H91" s="52"/>
      <c r="I91" s="52"/>
      <c r="J91" s="52"/>
      <c r="K91" s="424"/>
      <c r="L91" s="424"/>
      <c r="M91" s="424"/>
      <c r="N91" s="424"/>
      <c r="O91" s="425"/>
      <c r="P91" s="48"/>
    </row>
    <row r="92" spans="2:16" ht="18.75" customHeight="1" thickBot="1">
      <c r="B92" s="25"/>
      <c r="C92" s="428"/>
      <c r="D92" s="429"/>
      <c r="E92" s="429"/>
      <c r="F92" s="103"/>
      <c r="G92" s="103"/>
      <c r="H92" s="103"/>
      <c r="I92" s="103"/>
      <c r="J92" s="103"/>
      <c r="K92" s="426"/>
      <c r="L92" s="426"/>
      <c r="M92" s="426"/>
      <c r="N92" s="426"/>
      <c r="O92" s="427"/>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9d85dbaf-23eb-4e57-a637-93dcacc8b1a1"/>
    <ds:schemaRef ds:uri="http://schemas.microsoft.com/office/2006/metadata/properties"/>
    <ds:schemaRef ds:uri="http://www.w3.org/XML/1998/namespac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EDERUIZPAVA</dc:creator>
  <cp:keywords/>
  <cp:lastModifiedBy>EDERUIZ</cp:lastModifiedBy>
  <cp:revision/>
  <cp:lastPrinted>2026-06-05T02:01:24Z</cp:lastPrinted>
  <dcterms:created xsi:type="dcterms:W3CDTF">2006-06-27T16:47:25Z</dcterms:created>
  <dcterms:modified xsi:type="dcterms:W3CDTF">2026-06-05T05:57:33Z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