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 ICA\MANTENIMIENTO DE EQUIPOS DE LABORATORIOS\Nueva carpeta\POR TERMINAR\PROCESOS 2026\LICITACIONES\ENVIOS\"/>
    </mc:Choice>
  </mc:AlternateContent>
  <bookViews>
    <workbookView xWindow="0" yWindow="0" windowWidth="20490" windowHeight="7530"/>
  </bookViews>
  <sheets>
    <sheet name="Indicad" sheetId="3" r:id="rId1"/>
  </sheets>
  <definedNames>
    <definedName name="_xlnm._FilterDatabase" localSheetId="0" hidden="1">Indicad!$A$11:$Y$111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13" i="3" l="1"/>
  <c r="T13" i="3" l="1"/>
  <c r="U13" i="3"/>
  <c r="X13" i="3"/>
  <c r="Y13" i="3"/>
  <c r="T14" i="3"/>
  <c r="U14" i="3"/>
  <c r="V14" i="3"/>
  <c r="X14" i="3"/>
  <c r="Y14" i="3"/>
  <c r="T15" i="3"/>
  <c r="U15" i="3"/>
  <c r="X15" i="3"/>
  <c r="Y15" i="3"/>
  <c r="T16" i="3"/>
  <c r="U16" i="3"/>
  <c r="V16" i="3"/>
  <c r="X16" i="3"/>
  <c r="Y16" i="3"/>
  <c r="T17" i="3"/>
  <c r="U17" i="3"/>
  <c r="X17" i="3"/>
  <c r="Y17" i="3"/>
  <c r="T18" i="3"/>
  <c r="U18" i="3"/>
  <c r="X18" i="3"/>
  <c r="Y18" i="3"/>
  <c r="T19" i="3"/>
  <c r="U19" i="3"/>
  <c r="V19" i="3"/>
  <c r="X19" i="3"/>
  <c r="Y19" i="3"/>
  <c r="U20" i="3"/>
  <c r="V20" i="3"/>
  <c r="X20" i="3"/>
  <c r="Y20" i="3"/>
  <c r="T21" i="3"/>
  <c r="U21" i="3"/>
  <c r="X21" i="3"/>
  <c r="Y21" i="3"/>
  <c r="T22" i="3"/>
  <c r="U22" i="3"/>
  <c r="V22" i="3"/>
  <c r="X22" i="3"/>
  <c r="Y22" i="3"/>
  <c r="T23" i="3"/>
  <c r="U23" i="3"/>
  <c r="X23" i="3"/>
  <c r="Y23" i="3"/>
  <c r="T24" i="3"/>
  <c r="U24" i="3"/>
  <c r="X24" i="3"/>
  <c r="Y24" i="3"/>
  <c r="T25" i="3"/>
  <c r="U25" i="3"/>
  <c r="V25" i="3"/>
  <c r="X25" i="3"/>
  <c r="Y25" i="3"/>
  <c r="T26" i="3"/>
  <c r="U26" i="3"/>
  <c r="V26" i="3"/>
  <c r="X26" i="3"/>
  <c r="Y26" i="3"/>
  <c r="T27" i="3"/>
  <c r="U27" i="3"/>
  <c r="X27" i="3"/>
  <c r="Y27" i="3"/>
  <c r="T28" i="3"/>
  <c r="U28" i="3"/>
  <c r="X28" i="3"/>
  <c r="Y28" i="3"/>
  <c r="T29" i="3"/>
  <c r="U29" i="3"/>
  <c r="X29" i="3"/>
  <c r="Y29" i="3"/>
  <c r="T30" i="3"/>
  <c r="U30" i="3"/>
  <c r="V30" i="3"/>
  <c r="X30" i="3"/>
  <c r="Y30" i="3"/>
  <c r="T31" i="3"/>
  <c r="U31" i="3"/>
  <c r="X31" i="3"/>
  <c r="Y31" i="3"/>
  <c r="T32" i="3"/>
  <c r="U32" i="3"/>
  <c r="X32" i="3"/>
  <c r="Y32" i="3"/>
  <c r="T33" i="3"/>
  <c r="U33" i="3"/>
  <c r="V33" i="3"/>
  <c r="X33" i="3"/>
  <c r="Y33" i="3"/>
  <c r="T34" i="3"/>
  <c r="U34" i="3"/>
  <c r="X34" i="3"/>
  <c r="Y34" i="3"/>
  <c r="T35" i="3"/>
  <c r="U35" i="3"/>
  <c r="X35" i="3"/>
  <c r="Y35" i="3"/>
  <c r="T36" i="3"/>
  <c r="U36" i="3"/>
  <c r="V36" i="3"/>
  <c r="X36" i="3"/>
  <c r="Y36" i="3"/>
  <c r="T37" i="3"/>
  <c r="U37" i="3"/>
  <c r="X37" i="3"/>
  <c r="Y37" i="3"/>
  <c r="T38" i="3"/>
  <c r="U38" i="3"/>
  <c r="X38" i="3"/>
  <c r="Y38" i="3"/>
  <c r="T39" i="3"/>
  <c r="U39" i="3"/>
  <c r="X39" i="3"/>
  <c r="Y39" i="3"/>
  <c r="T40" i="3"/>
  <c r="U40" i="3"/>
  <c r="V40" i="3"/>
  <c r="X40" i="3"/>
  <c r="Y40" i="3"/>
  <c r="T41" i="3"/>
  <c r="U41" i="3"/>
  <c r="X41" i="3"/>
  <c r="Y41" i="3"/>
  <c r="T42" i="3"/>
  <c r="U42" i="3"/>
  <c r="V42" i="3"/>
  <c r="X42" i="3"/>
  <c r="Y42" i="3"/>
  <c r="T43" i="3"/>
  <c r="U43" i="3"/>
  <c r="X43" i="3"/>
  <c r="Y43" i="3"/>
  <c r="T44" i="3"/>
  <c r="U44" i="3"/>
  <c r="X44" i="3"/>
  <c r="Y44" i="3"/>
  <c r="T45" i="3"/>
  <c r="U45" i="3"/>
  <c r="V45" i="3"/>
  <c r="X45" i="3"/>
  <c r="Y45" i="3"/>
  <c r="T46" i="3"/>
  <c r="U46" i="3"/>
  <c r="V46" i="3"/>
  <c r="X46" i="3"/>
  <c r="Y46" i="3"/>
  <c r="T47" i="3"/>
  <c r="U47" i="3"/>
  <c r="V47" i="3"/>
  <c r="X47" i="3"/>
  <c r="Y47" i="3"/>
  <c r="T48" i="3"/>
  <c r="U48" i="3"/>
  <c r="X48" i="3"/>
  <c r="Y48" i="3"/>
  <c r="T49" i="3"/>
  <c r="U49" i="3"/>
  <c r="V49" i="3"/>
  <c r="X49" i="3"/>
  <c r="Y49" i="3"/>
  <c r="T50" i="3"/>
  <c r="U50" i="3"/>
  <c r="V50" i="3"/>
  <c r="X50" i="3"/>
  <c r="Y50" i="3"/>
  <c r="T51" i="3"/>
  <c r="U51" i="3"/>
  <c r="V51" i="3"/>
  <c r="X51" i="3"/>
  <c r="Y51" i="3"/>
  <c r="T52" i="3"/>
  <c r="U52" i="3"/>
  <c r="X52" i="3"/>
  <c r="Y52" i="3"/>
  <c r="T53" i="3"/>
  <c r="U53" i="3"/>
  <c r="X53" i="3"/>
  <c r="Y53" i="3"/>
  <c r="T54" i="3"/>
  <c r="U54" i="3"/>
  <c r="V54" i="3"/>
  <c r="X54" i="3"/>
  <c r="Y54" i="3"/>
  <c r="T55" i="3"/>
  <c r="U55" i="3"/>
  <c r="V55" i="3"/>
  <c r="X55" i="3"/>
  <c r="Y55" i="3"/>
  <c r="T56" i="3"/>
  <c r="U56" i="3"/>
  <c r="V56" i="3"/>
  <c r="X56" i="3"/>
  <c r="Y56" i="3"/>
  <c r="T57" i="3"/>
  <c r="U57" i="3"/>
  <c r="V57" i="3"/>
  <c r="X57" i="3"/>
  <c r="Y57" i="3"/>
  <c r="T58" i="3"/>
  <c r="U58" i="3"/>
  <c r="X58" i="3"/>
  <c r="Y58" i="3"/>
  <c r="T59" i="3"/>
  <c r="U59" i="3"/>
  <c r="X59" i="3"/>
  <c r="Y59" i="3"/>
  <c r="T60" i="3"/>
  <c r="U60" i="3"/>
  <c r="X60" i="3"/>
  <c r="Y60" i="3"/>
  <c r="T61" i="3"/>
  <c r="U61" i="3"/>
  <c r="V61" i="3"/>
  <c r="X61" i="3"/>
  <c r="Y61" i="3"/>
  <c r="T62" i="3"/>
  <c r="U62" i="3"/>
  <c r="X62" i="3"/>
  <c r="Y62" i="3"/>
  <c r="T63" i="3"/>
  <c r="U63" i="3"/>
  <c r="X63" i="3"/>
  <c r="Y63" i="3"/>
  <c r="T64" i="3"/>
  <c r="U64" i="3"/>
  <c r="V64" i="3"/>
  <c r="X64" i="3"/>
  <c r="Y64" i="3"/>
  <c r="T65" i="3"/>
  <c r="U65" i="3"/>
  <c r="X65" i="3"/>
  <c r="Y65" i="3"/>
  <c r="T66" i="3"/>
  <c r="U66" i="3"/>
  <c r="V66" i="3"/>
  <c r="X66" i="3"/>
  <c r="Y66" i="3"/>
  <c r="T67" i="3"/>
  <c r="U67" i="3"/>
  <c r="V67" i="3"/>
  <c r="X67" i="3"/>
  <c r="Y67" i="3"/>
  <c r="T68" i="3"/>
  <c r="U68" i="3"/>
  <c r="X68" i="3"/>
  <c r="Y68" i="3"/>
  <c r="T69" i="3"/>
  <c r="U69" i="3"/>
  <c r="X69" i="3"/>
  <c r="Y69" i="3"/>
  <c r="T70" i="3"/>
  <c r="U70" i="3"/>
  <c r="V70" i="3"/>
  <c r="X70" i="3"/>
  <c r="Y70" i="3"/>
  <c r="T71" i="3"/>
  <c r="U71" i="3"/>
  <c r="X71" i="3"/>
  <c r="Y71" i="3"/>
  <c r="T72" i="3"/>
  <c r="U72" i="3"/>
  <c r="X72" i="3"/>
  <c r="Y72" i="3"/>
  <c r="T73" i="3"/>
  <c r="U73" i="3"/>
  <c r="X73" i="3"/>
  <c r="Y73" i="3"/>
  <c r="T74" i="3"/>
  <c r="U74" i="3"/>
  <c r="X74" i="3"/>
  <c r="Y74" i="3"/>
  <c r="T75" i="3"/>
  <c r="U75" i="3"/>
  <c r="X75" i="3"/>
  <c r="Y75" i="3"/>
  <c r="T76" i="3"/>
  <c r="U76" i="3"/>
  <c r="V76" i="3"/>
  <c r="X76" i="3"/>
  <c r="Y76" i="3"/>
  <c r="T77" i="3"/>
  <c r="U77" i="3"/>
  <c r="V77" i="3"/>
  <c r="X77" i="3"/>
  <c r="Y77" i="3"/>
  <c r="T78" i="3"/>
  <c r="U78" i="3"/>
  <c r="X78" i="3"/>
  <c r="Y78" i="3"/>
  <c r="T79" i="3"/>
  <c r="U79" i="3"/>
  <c r="X79" i="3"/>
  <c r="Y79" i="3"/>
  <c r="T80" i="3"/>
  <c r="U80" i="3"/>
  <c r="X80" i="3"/>
  <c r="Y80" i="3"/>
  <c r="T81" i="3"/>
  <c r="U81" i="3"/>
  <c r="X81" i="3"/>
  <c r="Y81" i="3"/>
  <c r="T82" i="3"/>
  <c r="U82" i="3"/>
  <c r="V82" i="3"/>
  <c r="X82" i="3"/>
  <c r="Y82" i="3"/>
  <c r="T83" i="3"/>
  <c r="U83" i="3"/>
  <c r="X83" i="3"/>
  <c r="Y83" i="3"/>
  <c r="T84" i="3"/>
  <c r="U84" i="3"/>
  <c r="X84" i="3"/>
  <c r="Y84" i="3"/>
  <c r="T85" i="3"/>
  <c r="U85" i="3"/>
  <c r="V85" i="3"/>
  <c r="X85" i="3"/>
  <c r="Y85" i="3"/>
  <c r="T86" i="3"/>
  <c r="U86" i="3"/>
  <c r="V86" i="3"/>
  <c r="X86" i="3"/>
  <c r="Y86" i="3"/>
  <c r="T87" i="3"/>
  <c r="U87" i="3"/>
  <c r="X87" i="3"/>
  <c r="Y87" i="3"/>
  <c r="T88" i="3"/>
  <c r="U88" i="3"/>
  <c r="X88" i="3"/>
  <c r="Y88" i="3"/>
  <c r="T89" i="3"/>
  <c r="U89" i="3"/>
  <c r="V89" i="3"/>
  <c r="X89" i="3"/>
  <c r="Y89" i="3"/>
  <c r="T90" i="3"/>
  <c r="U90" i="3"/>
  <c r="X90" i="3"/>
  <c r="Y90" i="3"/>
  <c r="T91" i="3"/>
  <c r="U91" i="3"/>
  <c r="V91" i="3"/>
  <c r="X91" i="3"/>
  <c r="Y91" i="3"/>
  <c r="T92" i="3"/>
  <c r="U92" i="3"/>
  <c r="X92" i="3"/>
  <c r="Y92" i="3"/>
  <c r="T93" i="3"/>
  <c r="U93" i="3"/>
  <c r="V93" i="3"/>
  <c r="X93" i="3"/>
  <c r="Y93" i="3"/>
  <c r="T94" i="3"/>
  <c r="U94" i="3"/>
  <c r="V94" i="3"/>
  <c r="X94" i="3"/>
  <c r="Y94" i="3"/>
  <c r="T95" i="3"/>
  <c r="U95" i="3"/>
  <c r="X95" i="3"/>
  <c r="Y95" i="3"/>
  <c r="T96" i="3"/>
  <c r="U96" i="3"/>
  <c r="V96" i="3"/>
  <c r="X96" i="3"/>
  <c r="Y96" i="3"/>
  <c r="T97" i="3"/>
  <c r="U97" i="3"/>
  <c r="X97" i="3"/>
  <c r="Y97" i="3"/>
  <c r="T98" i="3"/>
  <c r="U98" i="3"/>
  <c r="X98" i="3"/>
  <c r="Y98" i="3"/>
  <c r="T99" i="3"/>
  <c r="U99" i="3"/>
  <c r="V99" i="3"/>
  <c r="X99" i="3"/>
  <c r="Y99" i="3"/>
  <c r="T100" i="3"/>
  <c r="U100" i="3"/>
  <c r="X100" i="3"/>
  <c r="Y100" i="3"/>
  <c r="T101" i="3"/>
  <c r="U101" i="3"/>
  <c r="V101" i="3"/>
  <c r="X101" i="3"/>
  <c r="Y101" i="3"/>
  <c r="T102" i="3"/>
  <c r="U102" i="3"/>
  <c r="X102" i="3"/>
  <c r="Y102" i="3"/>
  <c r="T103" i="3"/>
  <c r="U103" i="3"/>
  <c r="X103" i="3"/>
  <c r="Y103" i="3"/>
  <c r="T104" i="3"/>
  <c r="U104" i="3"/>
  <c r="X104" i="3"/>
  <c r="Y104" i="3"/>
  <c r="T105" i="3"/>
  <c r="U105" i="3"/>
  <c r="X105" i="3"/>
  <c r="Y105" i="3"/>
  <c r="T106" i="3"/>
  <c r="U106" i="3"/>
  <c r="X106" i="3"/>
  <c r="Y106" i="3"/>
  <c r="U107" i="3"/>
  <c r="V107" i="3"/>
  <c r="X107" i="3"/>
  <c r="Y107" i="3"/>
  <c r="U108" i="3"/>
  <c r="V108" i="3"/>
  <c r="X108" i="3"/>
  <c r="Y108" i="3"/>
  <c r="U109" i="3"/>
  <c r="X109" i="3"/>
  <c r="Y109" i="3"/>
  <c r="U110" i="3"/>
  <c r="V110" i="3"/>
  <c r="X110" i="3"/>
  <c r="Y110" i="3"/>
  <c r="U111" i="3"/>
  <c r="X111" i="3"/>
  <c r="Y111" i="3"/>
  <c r="W5" i="3"/>
  <c r="W6" i="3"/>
  <c r="W7" i="3"/>
  <c r="W8" i="3"/>
  <c r="W9" i="3"/>
  <c r="T12" i="3" l="1"/>
  <c r="Y12" i="3"/>
  <c r="X12" i="3"/>
  <c r="U12" i="3"/>
  <c r="Y9" i="3" l="1"/>
  <c r="Y5" i="3"/>
  <c r="Y6" i="3"/>
  <c r="Y8" i="3"/>
  <c r="Y7" i="3"/>
  <c r="T6" i="3"/>
  <c r="T9" i="3"/>
  <c r="T7" i="3"/>
  <c r="T8" i="3"/>
  <c r="T5" i="3"/>
  <c r="U5" i="3"/>
  <c r="U9" i="3"/>
  <c r="U8" i="3"/>
  <c r="U7" i="3"/>
  <c r="U6" i="3"/>
  <c r="V5" i="3"/>
  <c r="V8" i="3"/>
  <c r="V6" i="3"/>
  <c r="V9" i="3"/>
  <c r="V7" i="3"/>
  <c r="X6" i="3"/>
  <c r="X5" i="3"/>
  <c r="X9" i="3"/>
  <c r="X8" i="3"/>
  <c r="X7" i="3"/>
</calcChain>
</file>

<file path=xl/sharedStrings.xml><?xml version="1.0" encoding="utf-8"?>
<sst xmlns="http://schemas.openxmlformats.org/spreadsheetml/2006/main" count="1045" uniqueCount="303">
  <si>
    <t>NIT</t>
  </si>
  <si>
    <t>Razón social de la sociedad</t>
  </si>
  <si>
    <t>Fecha de Corte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</si>
  <si>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</si>
  <si>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</si>
  <si>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</si>
  <si>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</si>
  <si>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</si>
  <si>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</si>
  <si>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Capital de trabajo</t>
  </si>
  <si>
    <t>Estado de situación financiera, corriente/no corriente</t>
  </si>
  <si>
    <t>08. SOCIEDAD POR ACCIONES SIMPLIFICADA SAS</t>
  </si>
  <si>
    <t>BOGOTA D.C.</t>
  </si>
  <si>
    <t>Periodo Actual</t>
  </si>
  <si>
    <t>ANTIOQUIA</t>
  </si>
  <si>
    <t>01. SOCIEDAD ANÓNIMA</t>
  </si>
  <si>
    <t>03. SOCIEDAD LIMITADA</t>
  </si>
  <si>
    <t>SANTANDER</t>
  </si>
  <si>
    <t>BUCARAMANGA-SANTANDER</t>
  </si>
  <si>
    <t>ATLANTICO</t>
  </si>
  <si>
    <t>BARRANQUILLA-ATLANTICO</t>
  </si>
  <si>
    <t>Pymes-Individuales</t>
  </si>
  <si>
    <t>Promedio</t>
  </si>
  <si>
    <t>Plenas-Individuales</t>
  </si>
  <si>
    <t>ITAGUI-ANTIOQUIA</t>
  </si>
  <si>
    <t>CUNDINAMARCA</t>
  </si>
  <si>
    <t>COTA-CUNDINAMARCA</t>
  </si>
  <si>
    <t>VALLE</t>
  </si>
  <si>
    <t>CALI-VALLE</t>
  </si>
  <si>
    <t>MOSQUERA-CUNDINAMARCA</t>
  </si>
  <si>
    <t>MEDELLIN-ANTIOQUIA</t>
  </si>
  <si>
    <t>Plenas-Separados</t>
  </si>
  <si>
    <t>META</t>
  </si>
  <si>
    <t>BOLIVAR</t>
  </si>
  <si>
    <t>CARTAGENA-BOLIVAR</t>
  </si>
  <si>
    <t>CHIA-CUNDINAMARCA</t>
  </si>
  <si>
    <t>NORTE DE SANTANDER</t>
  </si>
  <si>
    <t>CUCUTA-NORTE DE SANTANDER</t>
  </si>
  <si>
    <t>04. SOCIEDAD EN COMANDITA</t>
  </si>
  <si>
    <t>BARRANCABERMEJA-SANTANDER</t>
  </si>
  <si>
    <t>Pymes-Separados</t>
  </si>
  <si>
    <t>CESAR</t>
  </si>
  <si>
    <t>VALLEDUPAR-CESAR</t>
  </si>
  <si>
    <t>BOYACA</t>
  </si>
  <si>
    <t>PUERTO-COLOMBIA-ATLANTICO</t>
  </si>
  <si>
    <t>DUITAMA-BOYACA</t>
  </si>
  <si>
    <t>UBATE-CUNDINAMARCA</t>
  </si>
  <si>
    <t>Mediana</t>
  </si>
  <si>
    <t>Punto de entrada</t>
  </si>
  <si>
    <t>Formulario</t>
  </si>
  <si>
    <t>Indice de Liquidez</t>
  </si>
  <si>
    <t>Indice de Endeudamiento</t>
  </si>
  <si>
    <t>Razón de Cobertura de Intereses</t>
  </si>
  <si>
    <t>Rentabilidad del Patrimonio</t>
  </si>
  <si>
    <t>Rentabilidad del Activo</t>
  </si>
  <si>
    <t>Fuente Datos/Indicador</t>
  </si>
  <si>
    <t>Tipo empresa</t>
  </si>
  <si>
    <t>Tamaño Muestra</t>
  </si>
  <si>
    <t>Formula</t>
  </si>
  <si>
    <t>Indicadores Financieros</t>
  </si>
  <si>
    <t>Indicadores Organizacionales</t>
  </si>
  <si>
    <t>Super Sociedades</t>
  </si>
  <si>
    <t>Plenas Ind.          Plenas Sep.        Pymes Ind.       Pymes Sep</t>
  </si>
  <si>
    <t>Desviación Estandar</t>
  </si>
  <si>
    <t>Menor Valor</t>
  </si>
  <si>
    <t>Mayor Valor</t>
  </si>
  <si>
    <t>TOTAL</t>
  </si>
  <si>
    <t>CALDAS</t>
  </si>
  <si>
    <t>MANIZALES-CALDAS</t>
  </si>
  <si>
    <t>PALMIRA-VALLE</t>
  </si>
  <si>
    <t>LA-ESTRELLA-ANTIOQUIA</t>
  </si>
  <si>
    <t>TENJO-CUNDINAMARCA</t>
  </si>
  <si>
    <t>2024-12-31</t>
  </si>
  <si>
    <t>Activos corrientes totales (CurrentAssets)</t>
  </si>
  <si>
    <t>Total de activos (Assets)</t>
  </si>
  <si>
    <t>Pasivos corrientes totales (CurrentLiabilities)</t>
  </si>
  <si>
    <t>Total pasivos (Liabilities)</t>
  </si>
  <si>
    <t>Patrimonio total (Equity)</t>
  </si>
  <si>
    <t>Ganancia (pérdida) por actividades de operación (ProfitLossFromOperatingActivities)</t>
  </si>
  <si>
    <t>Costos financieros (FinanceCosts)</t>
  </si>
  <si>
    <t>YUMBO-VALLE</t>
  </si>
  <si>
    <t>CALDAS-ANTIOQUIA</t>
  </si>
  <si>
    <t>BELLO-ANTIOQUIA</t>
  </si>
  <si>
    <t>VILLAVICENCIO-META</t>
  </si>
  <si>
    <t>INDUSTRIAS ASFALTICAS SAS</t>
  </si>
  <si>
    <t>H4923 - Transporte de carga por carretera</t>
  </si>
  <si>
    <t>CL 84 A 10 50 P 9</t>
  </si>
  <si>
    <t>VAL Y CIA S.C.S.</t>
  </si>
  <si>
    <t>CALLE 47B 2GN 05</t>
  </si>
  <si>
    <t>INVERSIONES TRUAR SAS</t>
  </si>
  <si>
    <t>CR 48 50SUR 128 OF 0-7004</t>
  </si>
  <si>
    <t>SABANETA-ANTIOQUIA</t>
  </si>
  <si>
    <t>INMONOVA SAS</t>
  </si>
  <si>
    <t>CARRERA 86 51 66 OF 204</t>
  </si>
  <si>
    <t>OBRAS CIVILES Y CONSULTORIAS SAS</t>
  </si>
  <si>
    <t>CL 28 18 46</t>
  </si>
  <si>
    <t>SUCRE</t>
  </si>
  <si>
    <t>SINCELEJO-SUCRE</t>
  </si>
  <si>
    <t>MAVIL LTDA MAQUINARIA PARA VIAS Y LOCACIONES LTDA</t>
  </si>
  <si>
    <t>CRA 19A 79 18 OF 401</t>
  </si>
  <si>
    <t>DALETH S EN CA</t>
  </si>
  <si>
    <t>05. SOCIEDAD EN COMANDITA POR ACCIONES</t>
  </si>
  <si>
    <t>CALLE 10013-21 PISO 8</t>
  </si>
  <si>
    <t>BUITRAGO MONTOYA S.A.S. EN REESTRUCTURACION</t>
  </si>
  <si>
    <t>CL 77B 59 61 OF 1110</t>
  </si>
  <si>
    <t>POLO &amp; LEYVA SAS</t>
  </si>
  <si>
    <t>CALLE 74 # 56 36 P5</t>
  </si>
  <si>
    <t>Administramos y Transportamos AT SAS</t>
  </si>
  <si>
    <t>CALLE 50 #14-154 BARRIO SAN MIGUEL</t>
  </si>
  <si>
    <t>AMEP LTDA</t>
  </si>
  <si>
    <t>FCA SAN ALBERTO VIA RUITOQUE BAJO VIA ACAPULCO KM 1 1</t>
  </si>
  <si>
    <t>FLORIDABLANCA-SANTANDER</t>
  </si>
  <si>
    <t>TRANSCARNES SAS</t>
  </si>
  <si>
    <t>VIA CORREDOR RIO FRIO CL 210 9631 EDIF COLBEEF BLOQUE 2 PISO 1 OFC 3</t>
  </si>
  <si>
    <t>COMPACTAR SAS</t>
  </si>
  <si>
    <t>CRA 8 108A 11 BRR SANTA ANA OCCIDENTAL</t>
  </si>
  <si>
    <t>INGENIERIA DE  VIAS SAS INGEVIAS SAS</t>
  </si>
  <si>
    <t>CR 32 7 01</t>
  </si>
  <si>
    <t>INVERSIONES SEGOVIA SEGRERA Y CIA S EN C.</t>
  </si>
  <si>
    <t>CARRETERA LA CORDIALIDADTRANSVERSAL 54 Nª91-95</t>
  </si>
  <si>
    <t>CONSTRUCTORA CRC SAS</t>
  </si>
  <si>
    <t>49 A NO. 91-48</t>
  </si>
  <si>
    <t>INVERSIONES EL CHUSCAL S.A.S</t>
  </si>
  <si>
    <t>CALLE 45 A #79-64</t>
  </si>
  <si>
    <t>INVERSIONES PASTO SAS</t>
  </si>
  <si>
    <t>CLL 67 A NO 9 62</t>
  </si>
  <si>
    <t>ZAFRAS SA</t>
  </si>
  <si>
    <t>CR 32 VIA PALMIRA CANDELARIA ANTIGUO CRECEAGRO</t>
  </si>
  <si>
    <t>BLU LOGISTICS COLOMBIA SAS</t>
  </si>
  <si>
    <t>CR 54 NO. 5 C 33</t>
  </si>
  <si>
    <t>REDECrgtaa en reorganizacion sas</t>
  </si>
  <si>
    <t>Km 3.5 Via Bogotá Siberia Ttcb</t>
  </si>
  <si>
    <t>CARIBE CARGO SAS</t>
  </si>
  <si>
    <t>H5121 - Transporte aéreo nacional de carga</t>
  </si>
  <si>
    <t>AV EL DORADO 103 09 BD 2</t>
  </si>
  <si>
    <t>INVERSIONES VISAR SAS</t>
  </si>
  <si>
    <t>CLL 17 69 94</t>
  </si>
  <si>
    <t>LA LINEA Y CIA SAS</t>
  </si>
  <si>
    <t>CL 30 A 6 22 OF 3101</t>
  </si>
  <si>
    <t>COMERCIALIZADORA E INVERSIONES BUSTOS ARIZA Y CIA S EN C</t>
  </si>
  <si>
    <t>Ak 86 No. 10 A 42 Lote 4</t>
  </si>
  <si>
    <t>ANDINA INTERNACIONAL DE TANQUES LTDA</t>
  </si>
  <si>
    <t>CALLE 7 NO. 15B-25</t>
  </si>
  <si>
    <t>ABASTECEMOS AGUA POTABLE APRISA LTDA</t>
  </si>
  <si>
    <t>CL 15 A 81 G 61 BRR VERGEL</t>
  </si>
  <si>
    <t>AIR SERVIAMAZONAS CARGO SAS</t>
  </si>
  <si>
    <t>Cr 18 10 28 P2</t>
  </si>
  <si>
    <t>PRAKXON LOGISTICA COLOMBIA S.A.S.</t>
  </si>
  <si>
    <t>TV 21 BIS 75C 21</t>
  </si>
  <si>
    <t>ARKAS ASESORES SAS</t>
  </si>
  <si>
    <t>CL 95 15 43 OF 203</t>
  </si>
  <si>
    <t>HYE CONSTRUCCIONES GLOBALES SAS</t>
  </si>
  <si>
    <t>VEREDA SUSAGUA PARTE BAJA COGUA VIA ZIPAQUIRA UBATE</t>
  </si>
  <si>
    <t>COGUA-CUNDINAMARCA</t>
  </si>
  <si>
    <t>DISTRIBUIDORES TRANSPORTADORES DEL LLANO SAS</t>
  </si>
  <si>
    <t>TV 2 6 33 LOCAL 303 EDS EL CAIRO</t>
  </si>
  <si>
    <t>CASANARE</t>
  </si>
  <si>
    <t>VILLANUEVA-CASANARE</t>
  </si>
  <si>
    <t xml:space="preserve">CI PROCESADORA DE ASFALTOS S EN CA  </t>
  </si>
  <si>
    <t xml:space="preserve">CLL 100 13 21 P 8 </t>
  </si>
  <si>
    <t>CHEMICAL TRANSPORTES S.A.</t>
  </si>
  <si>
    <t>CALLE 3 # 60 177 VIA 40 CARRETERA A ETERNIT</t>
  </si>
  <si>
    <t>MONTACARGAS GOMEZ LTDA</t>
  </si>
  <si>
    <t>CARRERA 51 40 28</t>
  </si>
  <si>
    <t>CADI PALENCIA SAS</t>
  </si>
  <si>
    <t>CL 125 21 A 18 PI 4</t>
  </si>
  <si>
    <t>SOCIEDAD CONTRERAS CAJIAO SAS</t>
  </si>
  <si>
    <t>CALLE 36 #5-22</t>
  </si>
  <si>
    <t>TOLIMA</t>
  </si>
  <si>
    <t>IBAGUE-TOLIMA</t>
  </si>
  <si>
    <t>CAMACHO Y SANCHEZ CARODEY LTDA</t>
  </si>
  <si>
    <t>CRA 13 11 64</t>
  </si>
  <si>
    <t>GRANADA-META</t>
  </si>
  <si>
    <t>ZAMBRANO CABRERA SAS</t>
  </si>
  <si>
    <t>CARRERA 30 # 33 - 35</t>
  </si>
  <si>
    <t>GLOBAL LOGISTICS SERVICES SAS</t>
  </si>
  <si>
    <t>Calle 17 No 68D 38</t>
  </si>
  <si>
    <t>PALMIRA RODRIGUEZ SAS</t>
  </si>
  <si>
    <t>CRA 78B  79B 50</t>
  </si>
  <si>
    <t>ABC CARGO EXPRESS SAS</t>
  </si>
  <si>
    <t>AV CL 24 95 12 BG 45</t>
  </si>
  <si>
    <t>A MANTILLA S.A.S.</t>
  </si>
  <si>
    <t>AV 10N 10N 106 APTO703</t>
  </si>
  <si>
    <t>TRANSMATERIALES Y AGREGADOS SAS</t>
  </si>
  <si>
    <t>CL 103 14 A 53 OF 406</t>
  </si>
  <si>
    <t>OCCIDENTAL DE GRUAS SAS</t>
  </si>
  <si>
    <t>CL 104 14 A 45 OF 304</t>
  </si>
  <si>
    <t>TRANSPORTES MESY S.A.S. EN REORGANIZACION</t>
  </si>
  <si>
    <t>CR 42 13 62 OF 203</t>
  </si>
  <si>
    <t>MINERIA DE COLOMBIA LTDA</t>
  </si>
  <si>
    <t>CALLE 6 # 4-21 PISO 3 OFC 301</t>
  </si>
  <si>
    <t>TRANSPORTE DE CARGA CER SAS</t>
  </si>
  <si>
    <t>CL 4 30 189 OF A</t>
  </si>
  <si>
    <t>SOCIEDAD KARGA SAS</t>
  </si>
  <si>
    <t>Cll 4S 4-22</t>
  </si>
  <si>
    <t>SERVI OIL DTC SAS</t>
  </si>
  <si>
    <t>CALLE 51 N 64B 57</t>
  </si>
  <si>
    <t>GRUPO CASALE SAS</t>
  </si>
  <si>
    <t>TV 53 D # 129-30 AP 1609</t>
  </si>
  <si>
    <t>OPERADOR ANDINO DE CARGA SAS</t>
  </si>
  <si>
    <t>cl 14 B 116 05 bg 6</t>
  </si>
  <si>
    <t>JAMAQ S.A.S</t>
  </si>
  <si>
    <t>CRA 59 No. 64 - 125</t>
  </si>
  <si>
    <t>TRANSPORTE DE CARGA</t>
  </si>
  <si>
    <t>Km 2 Via Antigua Restrepo</t>
  </si>
  <si>
    <t>CONSTRUCTORA MATIZ SAS</t>
  </si>
  <si>
    <t>CENTRO COMERCIAL BOLIVAR LOCAL C18</t>
  </si>
  <si>
    <t>LOS-PATIOS-NORTE DE SANTANDER</t>
  </si>
  <si>
    <t>IMAS IMPORTACIONES ABURRA SUR SAS</t>
  </si>
  <si>
    <t>VTE CALDAS YE DE PRIMAVERA KM 1 VÍA LA PINTADA OF VTE CALDAS YE DE PRIMAVERA KM 1 VÍA LA PINTADA OF 101A</t>
  </si>
  <si>
    <t>FORRESTALES ISAZA SAS</t>
  </si>
  <si>
    <t>CARRERA 50 A No 22-51 INT 162</t>
  </si>
  <si>
    <t>INVERSIONES JC NYM SAS</t>
  </si>
  <si>
    <t>CLL 14BN 20G 34</t>
  </si>
  <si>
    <t>FRONTERAS DE SAN ALEJO SAS</t>
  </si>
  <si>
    <t>CR 5 7 35 LC 101 Y 102</t>
  </si>
  <si>
    <t>ELECTROVALENCIA INGENIERIA SAS</t>
  </si>
  <si>
    <t>CL 50 17 38 BRR COLOMBIA</t>
  </si>
  <si>
    <t>TRITURADOS MPS SAS</t>
  </si>
  <si>
    <t>CR 24 20 08</t>
  </si>
  <si>
    <t>GCI PROYECTOS S.A.S.</t>
  </si>
  <si>
    <t>CALLE 69 N° 67 - 18</t>
  </si>
  <si>
    <t>SERVICIOS DE CORTE ALCE Y TRANSPORTE DEL SUR S A S</t>
  </si>
  <si>
    <t>CL 42 43 10 - Fray luis amigo</t>
  </si>
  <si>
    <t>APRILIS INVESTMENT SAS</t>
  </si>
  <si>
    <t>TV 22 60 10 AP 501</t>
  </si>
  <si>
    <t>INVERSIONES ALIANZA 2 G SOCIEDAD POR ACCIONES SIMPLIFICADA</t>
  </si>
  <si>
    <t>CL 139 NO. 7 C 80 AP 204</t>
  </si>
  <si>
    <t>TRANSPORTE  INTEGRALES  Y  EFICIENTES  DE  COLOMBIA  SAS</t>
  </si>
  <si>
    <t>CRA 68 I 31 15 SUR</t>
  </si>
  <si>
    <t>INVERSIONES GUIPE SAS</t>
  </si>
  <si>
    <t>Diagonal 52 15A 351</t>
  </si>
  <si>
    <t>TRANSPORTES SERVICIOS Y SUMINISTROS SAS</t>
  </si>
  <si>
    <t>CRA 59 64 145</t>
  </si>
  <si>
    <t>EJECUCION DE PROYECTOS DE INVERSION Y CONSULTORIAS SAS  EJECUCION DE PROYECTOS DE INVERSION Y CONSULTORIAS SAS</t>
  </si>
  <si>
    <t>KM 2,176 ANILLO VIAL FBLANCA A GIRON TO 2 OFICINA 624 ECOPARQUE NATURA</t>
  </si>
  <si>
    <t>MOVIMIENTOS COLOMBIA MOVICOL SAS</t>
  </si>
  <si>
    <t>KM 1 VIA GUAMO ESPINAL EDS SERVIGUAMO</t>
  </si>
  <si>
    <t>GUAMO-TOLIMA</t>
  </si>
  <si>
    <t>VOLMAK SUMITRANSPORTES SAS VOLMAK SUMITRANSPORTES SAS</t>
  </si>
  <si>
    <t>CR 30 11 139</t>
  </si>
  <si>
    <t>TRANSPORTADORES LA COROCORA SAS EN REORGANIZACION</t>
  </si>
  <si>
    <t>CRA 12 13 36</t>
  </si>
  <si>
    <t>ARBOLEDAS-NORTE DE SANTANDER</t>
  </si>
  <si>
    <t>TRANSMIPET SAS EN REORGANIZACION</t>
  </si>
  <si>
    <t>CL 152B 58C 49 T 5 AP 103</t>
  </si>
  <si>
    <t>INVERSIONES LADA SAS</t>
  </si>
  <si>
    <t>Km2 Via Chia - Cajica</t>
  </si>
  <si>
    <t>MAQSERVICES SAS</t>
  </si>
  <si>
    <t>CL 22 BIS NORTE 9N 17</t>
  </si>
  <si>
    <t>CANTERAS DEL CAUCA SAS</t>
  </si>
  <si>
    <t>CRA 50D 77 SUR 81 IN 2</t>
  </si>
  <si>
    <t>NEGOCIOS 4R SAS</t>
  </si>
  <si>
    <t>CR 78 175 75</t>
  </si>
  <si>
    <t>COMERCIAL DE CARGA Y LOGISTICA SAS</t>
  </si>
  <si>
    <t>CL 14 13C 60 EDIFICIO AGORA OFICINA 205</t>
  </si>
  <si>
    <t>FAN GROUP SAS</t>
  </si>
  <si>
    <t>CL 17 42A 15</t>
  </si>
  <si>
    <t>GAN DYNAMIC SAS</t>
  </si>
  <si>
    <t>CENTRO, CLL 32 N° 9-45 EDIF. BCO DEL ESTADO PSO 5</t>
  </si>
  <si>
    <t>LOGISTCARGA S.A.S</t>
  </si>
  <si>
    <t>ANILLO VIAL ORIENTAL 7N 51 LOCAL 208 CENTRO EMPRESARIAL BOCONO</t>
  </si>
  <si>
    <t>Empresa Colombiana de Transporte ECOTRANSPORTE SAS - En Reorganizacion</t>
  </si>
  <si>
    <t>Cra 24 # 39 - 38 Apto 904 Edificio Urbano 24</t>
  </si>
  <si>
    <t>LA 98 SAS</t>
  </si>
  <si>
    <t>AK 72 95 51</t>
  </si>
  <si>
    <t>MATERIALES Y AGREGADOS EMT SAS</t>
  </si>
  <si>
    <t>CRA 29 KM 1 717</t>
  </si>
  <si>
    <t>SYS COLOMBIANA SAS</t>
  </si>
  <si>
    <t>CL 11 32A 109</t>
  </si>
  <si>
    <t>MEJIA JARAMILLO Y CIA  SCA</t>
  </si>
  <si>
    <t>CR 28 66 120</t>
  </si>
  <si>
    <t>JHL TRANS LOGISTICS SAS</t>
  </si>
  <si>
    <t>AV 4N 48 43 OF 307</t>
  </si>
  <si>
    <t>AGUILAR RODRIGUEZ ASOCIADOS SAS</t>
  </si>
  <si>
    <t>CALLE 12 N°  27A  126</t>
  </si>
  <si>
    <t>AGROCARGO SAS</t>
  </si>
  <si>
    <t>CL 34 19 46 OF 510</t>
  </si>
  <si>
    <t>LOGISTICA SAN PIO SAS</t>
  </si>
  <si>
    <t>CL 27  41 33</t>
  </si>
  <si>
    <t>RTM LOGISTICA SAS</t>
  </si>
  <si>
    <t>KM 1 VIA GALLINAZO BODEGA 10 SECTOR EL PINO</t>
  </si>
  <si>
    <t>AGREGADOS Y SUMINISTROS LYD SAS</t>
  </si>
  <si>
    <t>CR 2 11 79</t>
  </si>
  <si>
    <t>FACATATIVA-CUNDINAMARCA</t>
  </si>
  <si>
    <t>INVERSIONES EN ACCION PR SAS</t>
  </si>
  <si>
    <t>CALLE 21 22 14</t>
  </si>
  <si>
    <t>BETULIA-ANTIOQUIA</t>
  </si>
  <si>
    <t>TRANSPORTES GAVIOTA AZUL SAS BIC</t>
  </si>
  <si>
    <t>CRA 55 100 51 OF 1205</t>
  </si>
  <si>
    <t>GRUPO MAIKAI S.A.S</t>
  </si>
  <si>
    <t>Calle 113 # 7 - 21 Oficina 913 Torre A</t>
  </si>
  <si>
    <t>SERVICIOS Y TRANSPORTES LTDA</t>
  </si>
  <si>
    <t>CR 42 75 63</t>
  </si>
  <si>
    <t>INVERSIONES NAVARRO CEPEDA Y CIA S EN C</t>
  </si>
  <si>
    <t>CR 52 # 82 -161</t>
  </si>
  <si>
    <t>TCC LOGISTICA INTEGRAL SAS</t>
  </si>
  <si>
    <t>CARRERA 64 67B 35</t>
  </si>
  <si>
    <t>TOBASIA CONSTRUCTORES  ASOCIADOS  SAS</t>
  </si>
  <si>
    <t>CL 39 29 -91</t>
  </si>
  <si>
    <t>FORTIA LOGISTICS SAS</t>
  </si>
  <si>
    <t>CR 24 NO 1A - 24 OF908A</t>
  </si>
  <si>
    <t>Total empresas (100)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</si>
</sst>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2" xfId="0" applyFont="1" applyFill="1" applyBorder="1" applyAlignment="1">
      <alignment horizontal="center" vertical="top"/>
    </xf>
    <xf numFmtId="0" fontId="2" fillId="0" borderId="0" xfId="0" applyFont="1" applyFill="1"/>
    <xf numFmtId="0" fontId="2" fillId="0" borderId="2" xfId="0" applyFont="1" applyFill="1" applyBorder="1"/>
    <xf numFmtId="2" fontId="2" fillId="0" borderId="0" xfId="0" applyNumberFormat="1" applyFont="1"/>
    <xf numFmtId="0" fontId="3" fillId="5" borderId="2" xfId="0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 wrapText="1"/>
    </xf>
    <xf numFmtId="0" fontId="4" fillId="8" borderId="2" xfId="1" applyFont="1" applyFill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vertical="center"/>
    </xf>
    <xf numFmtId="0" fontId="5" fillId="9" borderId="3" xfId="1" applyFont="1" applyFill="1" applyBorder="1" applyAlignment="1">
      <alignment horizontal="center" vertical="center" wrapText="1"/>
    </xf>
    <xf numFmtId="0" fontId="2" fillId="0" borderId="2" xfId="0" applyFont="1" applyBorder="1"/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4" borderId="2" xfId="0" applyFont="1" applyFill="1" applyBorder="1"/>
    <xf numFmtId="2" fontId="2" fillId="4" borderId="2" xfId="0" applyNumberFormat="1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2" fontId="2" fillId="10" borderId="2" xfId="0" applyNumberFormat="1" applyFont="1" applyFill="1" applyBorder="1"/>
    <xf numFmtId="2" fontId="2" fillId="0" borderId="2" xfId="0" applyNumberFormat="1" applyFont="1" applyBorder="1"/>
    <xf numFmtId="0" fontId="3" fillId="9" borderId="3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wrapText="1"/>
    </xf>
    <xf numFmtId="0" fontId="3" fillId="9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abSelected="1" workbookViewId="0">
      <selection activeCell="L17" sqref="L17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bestFit="1" customWidth="1"/>
    <col min="13" max="13" width="17.5703125" style="1" hidden="1" customWidth="1"/>
    <col min="14" max="14" width="15.7109375" style="1" hidden="1" customWidth="1"/>
    <col min="15" max="15" width="18" style="1" hidden="1" customWidth="1"/>
    <col min="16" max="16" width="13.85546875" style="1" hidden="1" customWidth="1"/>
    <col min="17" max="17" width="16.42578125" style="1" hidden="1" customWidth="1"/>
    <col min="18" max="18" width="19.140625" style="1" hidden="1" customWidth="1"/>
    <col min="19" max="19" width="17.42578125" style="1" hidden="1" customWidth="1"/>
    <col min="20" max="20" width="11.7109375" style="5" bestFit="1" customWidth="1"/>
    <col min="21" max="21" width="16.140625" style="1" bestFit="1" customWidth="1"/>
    <col min="22" max="22" width="11.5703125" style="1" customWidth="1"/>
    <col min="23" max="23" width="11.5703125" style="1" hidden="1" customWidth="1"/>
    <col min="24" max="25" width="12" style="1" customWidth="1"/>
    <col min="26" max="16384" width="11.42578125" style="1"/>
  </cols>
  <sheetData>
    <row r="1" spans="1:25" x14ac:dyDescent="0.2">
      <c r="T1" s="1"/>
    </row>
    <row r="2" spans="1:25" x14ac:dyDescent="0.2">
      <c r="T2" s="1"/>
    </row>
    <row r="3" spans="1:25" x14ac:dyDescent="0.2">
      <c r="I3" s="27" t="s">
        <v>55</v>
      </c>
      <c r="J3" s="27" t="s">
        <v>56</v>
      </c>
      <c r="K3" s="27" t="s">
        <v>57</v>
      </c>
      <c r="L3" s="25" t="s">
        <v>58</v>
      </c>
      <c r="M3" s="20"/>
      <c r="N3" s="20"/>
      <c r="O3" s="20"/>
      <c r="P3" s="20"/>
      <c r="Q3" s="20"/>
      <c r="R3" s="20"/>
      <c r="S3" s="20"/>
      <c r="T3" s="25" t="s">
        <v>59</v>
      </c>
      <c r="U3" s="25"/>
      <c r="V3" s="25"/>
      <c r="W3" s="13"/>
      <c r="X3" s="25" t="s">
        <v>60</v>
      </c>
      <c r="Y3" s="25"/>
    </row>
    <row r="4" spans="1:25" ht="33.75" x14ac:dyDescent="0.2">
      <c r="I4" s="27"/>
      <c r="J4" s="27"/>
      <c r="K4" s="27"/>
      <c r="L4" s="25"/>
      <c r="M4" s="23"/>
      <c r="N4" s="23"/>
      <c r="O4" s="23"/>
      <c r="P4" s="23"/>
      <c r="Q4" s="23"/>
      <c r="R4" s="23"/>
      <c r="S4" s="23"/>
      <c r="T4" s="14" t="s">
        <v>50</v>
      </c>
      <c r="U4" s="14" t="s">
        <v>51</v>
      </c>
      <c r="V4" s="14" t="s">
        <v>52</v>
      </c>
      <c r="W4" s="14" t="s">
        <v>9</v>
      </c>
      <c r="X4" s="14" t="s">
        <v>53</v>
      </c>
      <c r="Y4" s="14" t="s">
        <v>54</v>
      </c>
    </row>
    <row r="5" spans="1:25" x14ac:dyDescent="0.2">
      <c r="I5" s="26" t="s">
        <v>61</v>
      </c>
      <c r="J5" s="26" t="s">
        <v>62</v>
      </c>
      <c r="K5" s="26" t="s">
        <v>302</v>
      </c>
      <c r="L5" s="15" t="s">
        <v>63</v>
      </c>
      <c r="M5" s="15"/>
      <c r="N5" s="15"/>
      <c r="O5" s="15"/>
      <c r="P5" s="15"/>
      <c r="Q5" s="15"/>
      <c r="R5" s="15"/>
      <c r="S5" s="15"/>
      <c r="T5" s="16">
        <f>STDEVA(T12:T111)</f>
        <v>43405.946763599954</v>
      </c>
      <c r="U5" s="16">
        <f>STDEVA(U12:U111)</f>
        <v>0.73035428529362778</v>
      </c>
      <c r="V5" s="16">
        <f>STDEVA(V12:V111)</f>
        <v>253.5338452071332</v>
      </c>
      <c r="W5" s="16">
        <f>STDEVA(W12:W111)</f>
        <v>29.011491975882016</v>
      </c>
      <c r="X5" s="16">
        <f>STDEVA(X12:X111)</f>
        <v>1.1102203855576351</v>
      </c>
      <c r="Y5" s="16">
        <f>STDEVA(Y12:Y111)</f>
        <v>0.18683638063432101</v>
      </c>
    </row>
    <row r="6" spans="1:25" x14ac:dyDescent="0.2">
      <c r="I6" s="26"/>
      <c r="J6" s="26"/>
      <c r="K6" s="26"/>
      <c r="L6" s="15" t="s">
        <v>22</v>
      </c>
      <c r="M6" s="15"/>
      <c r="N6" s="15"/>
      <c r="O6" s="15"/>
      <c r="P6" s="15"/>
      <c r="Q6" s="15"/>
      <c r="R6" s="15"/>
      <c r="S6" s="15"/>
      <c r="T6" s="17">
        <f>AVERAGE(T12:T111)</f>
        <v>4935.0350084246347</v>
      </c>
      <c r="U6" s="17">
        <f>AVERAGE(U12:U111)</f>
        <v>0.58264922627284188</v>
      </c>
      <c r="V6" s="17">
        <f>AVERAGE(V12:V111)</f>
        <v>41.123677400287093</v>
      </c>
      <c r="W6" s="17">
        <f>AVERAGE(W12:W111)</f>
        <v>13148655.5</v>
      </c>
      <c r="X6" s="17">
        <f>AVERAGE(X12:X111)</f>
        <v>0.29147919772128561</v>
      </c>
      <c r="Y6" s="17">
        <f>AVERAGE(Y12:Y111)</f>
        <v>6.4292000756460008E-2</v>
      </c>
    </row>
    <row r="7" spans="1:25" x14ac:dyDescent="0.2">
      <c r="I7" s="26"/>
      <c r="J7" s="26"/>
      <c r="K7" s="26"/>
      <c r="L7" s="18" t="s">
        <v>47</v>
      </c>
      <c r="M7" s="18"/>
      <c r="N7" s="18"/>
      <c r="O7" s="18"/>
      <c r="P7" s="18"/>
      <c r="Q7" s="18"/>
      <c r="R7" s="18"/>
      <c r="S7" s="18"/>
      <c r="T7" s="19">
        <f>MEDIAN(T12:T111)</f>
        <v>1.7981351304802669</v>
      </c>
      <c r="U7" s="19">
        <f>MEDIAN(U12:U111)</f>
        <v>0.49791653310590789</v>
      </c>
      <c r="V7" s="19">
        <f>MEDIAN(V12:V111)</f>
        <v>2.977376470962164</v>
      </c>
      <c r="W7" s="19">
        <f>MEDIAN(W12:W111)</f>
        <v>13148655.5</v>
      </c>
      <c r="X7" s="19">
        <f>MEDIAN(X12:X111)</f>
        <v>9.7717126328425802E-2</v>
      </c>
      <c r="Y7" s="19">
        <f>MEDIAN(Y12:Y111)</f>
        <v>3.9327584843583695E-2</v>
      </c>
    </row>
    <row r="8" spans="1:25" x14ac:dyDescent="0.2">
      <c r="I8" s="26"/>
      <c r="J8" s="26"/>
      <c r="K8" s="26"/>
      <c r="L8" s="15" t="s">
        <v>64</v>
      </c>
      <c r="M8" s="15"/>
      <c r="N8" s="15"/>
      <c r="O8" s="15"/>
      <c r="P8" s="15"/>
      <c r="Q8" s="15"/>
      <c r="R8" s="15"/>
      <c r="S8" s="15"/>
      <c r="T8" s="16">
        <f>MIN(T12:T111)</f>
        <v>0.10978256880252928</v>
      </c>
      <c r="U8" s="16">
        <f>MIN(U12:U111)</f>
        <v>4.5715677813039993E-3</v>
      </c>
      <c r="V8" s="16">
        <f>MIN(V12:V111)</f>
        <v>-767.18421052631584</v>
      </c>
      <c r="W8" s="16">
        <f>MIN(W12:W111)</f>
        <v>13148606</v>
      </c>
      <c r="X8" s="16">
        <f>MIN(X12:X111)</f>
        <v>-1.2853173800576958</v>
      </c>
      <c r="Y8" s="16">
        <f>MIN(Y12:Y111)</f>
        <v>-0.7431812496744149</v>
      </c>
    </row>
    <row r="9" spans="1:25" x14ac:dyDescent="0.2">
      <c r="I9" s="26"/>
      <c r="J9" s="26"/>
      <c r="K9" s="26"/>
      <c r="L9" s="15" t="s">
        <v>65</v>
      </c>
      <c r="M9" s="15"/>
      <c r="N9" s="15"/>
      <c r="O9" s="15"/>
      <c r="P9" s="15"/>
      <c r="Q9" s="15"/>
      <c r="R9" s="15"/>
      <c r="S9" s="15"/>
      <c r="T9" s="16">
        <f>MAX(T12:T111)</f>
        <v>425878</v>
      </c>
      <c r="U9" s="16">
        <f>MAX(U12:U111)</f>
        <v>7.1500865560863271</v>
      </c>
      <c r="V9" s="16">
        <f>MAX(V12:V111)</f>
        <v>1235.5779467680609</v>
      </c>
      <c r="W9" s="16">
        <f>MAX(W12:W111)</f>
        <v>13148705</v>
      </c>
      <c r="X9" s="16">
        <f>MAX(X12:X111)</f>
        <v>9.6924644144179517</v>
      </c>
      <c r="Y9" s="16">
        <f>MAX(Y12:Y111)</f>
        <v>0.90647619096570686</v>
      </c>
    </row>
    <row r="11" spans="1:25" ht="67.5" x14ac:dyDescent="0.2">
      <c r="A11" s="6"/>
      <c r="B11" s="6" t="s">
        <v>48</v>
      </c>
      <c r="C11" s="6" t="s">
        <v>49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73</v>
      </c>
      <c r="N11" s="6" t="s">
        <v>74</v>
      </c>
      <c r="O11" s="6" t="s">
        <v>75</v>
      </c>
      <c r="P11" s="6" t="s">
        <v>76</v>
      </c>
      <c r="Q11" s="6" t="s">
        <v>77</v>
      </c>
      <c r="R11" s="6" t="s">
        <v>78</v>
      </c>
      <c r="S11" s="6" t="s">
        <v>79</v>
      </c>
      <c r="T11" s="7" t="s">
        <v>50</v>
      </c>
      <c r="U11" s="8" t="s">
        <v>51</v>
      </c>
      <c r="V11" s="9" t="s">
        <v>52</v>
      </c>
      <c r="W11" s="10" t="s">
        <v>9</v>
      </c>
      <c r="X11" s="11" t="s">
        <v>53</v>
      </c>
      <c r="Y11" s="12" t="s">
        <v>54</v>
      </c>
    </row>
    <row r="12" spans="1:25" s="3" customFormat="1" ht="11.25" customHeight="1" x14ac:dyDescent="0.2">
      <c r="A12" s="2">
        <v>2181</v>
      </c>
      <c r="B12" s="4" t="s">
        <v>23</v>
      </c>
      <c r="C12" s="4" t="s">
        <v>10</v>
      </c>
      <c r="D12" s="4">
        <v>860051306</v>
      </c>
      <c r="E12" s="4" t="s">
        <v>72</v>
      </c>
      <c r="F12" s="4" t="s">
        <v>84</v>
      </c>
      <c r="G12" s="4" t="s">
        <v>85</v>
      </c>
      <c r="H12" s="4" t="s">
        <v>11</v>
      </c>
      <c r="I12" s="4" t="s">
        <v>86</v>
      </c>
      <c r="J12" s="4" t="s">
        <v>12</v>
      </c>
      <c r="K12" s="4" t="s">
        <v>12</v>
      </c>
      <c r="L12" s="4" t="s">
        <v>13</v>
      </c>
      <c r="M12" s="4">
        <v>7124025</v>
      </c>
      <c r="N12" s="4">
        <v>22143530</v>
      </c>
      <c r="O12" s="4">
        <v>380539</v>
      </c>
      <c r="P12" s="4">
        <v>14744246</v>
      </c>
      <c r="Q12" s="4">
        <v>65753979</v>
      </c>
      <c r="R12" s="4">
        <v>235778</v>
      </c>
      <c r="S12" s="4"/>
      <c r="T12" s="22">
        <f>M12/O12</f>
        <v>18.72088012004026</v>
      </c>
      <c r="U12" s="22">
        <f>P12/N12</f>
        <v>0.66584894097734193</v>
      </c>
      <c r="V12" s="22"/>
      <c r="W12" s="22">
        <v>13148606</v>
      </c>
      <c r="X12" s="22">
        <f>R12/Q12</f>
        <v>3.5857601864671945E-3</v>
      </c>
      <c r="Y12" s="24">
        <f>R12/N12</f>
        <v>1.0647715156526533E-2</v>
      </c>
    </row>
    <row r="13" spans="1:25" s="3" customFormat="1" ht="11.25" customHeight="1" x14ac:dyDescent="0.2">
      <c r="A13" s="2">
        <v>43</v>
      </c>
      <c r="B13" s="4" t="s">
        <v>31</v>
      </c>
      <c r="C13" s="4" t="s">
        <v>10</v>
      </c>
      <c r="D13" s="4">
        <v>800021413</v>
      </c>
      <c r="E13" s="4" t="s">
        <v>72</v>
      </c>
      <c r="F13" s="4" t="s">
        <v>87</v>
      </c>
      <c r="G13" s="4" t="s">
        <v>85</v>
      </c>
      <c r="H13" s="4" t="s">
        <v>38</v>
      </c>
      <c r="I13" s="4" t="s">
        <v>88</v>
      </c>
      <c r="J13" s="4" t="s">
        <v>27</v>
      </c>
      <c r="K13" s="4" t="s">
        <v>28</v>
      </c>
      <c r="L13" s="4" t="s">
        <v>13</v>
      </c>
      <c r="M13" s="4">
        <v>1688358</v>
      </c>
      <c r="N13" s="4">
        <v>66227019</v>
      </c>
      <c r="O13" s="4">
        <v>138179</v>
      </c>
      <c r="P13" s="4">
        <v>19902961</v>
      </c>
      <c r="Q13" s="4">
        <v>46324058</v>
      </c>
      <c r="R13" s="4">
        <v>8620474</v>
      </c>
      <c r="S13" s="4">
        <v>5597</v>
      </c>
      <c r="T13" s="22">
        <f t="shared" ref="T13:T76" si="0">M13/O13</f>
        <v>12.21862945889028</v>
      </c>
      <c r="U13" s="22">
        <f t="shared" ref="U13:U76" si="1">P13/N13</f>
        <v>0.3005263003004861</v>
      </c>
      <c r="V13" s="22"/>
      <c r="W13" s="22">
        <v>13148607</v>
      </c>
      <c r="X13" s="22">
        <f t="shared" ref="X13:X76" si="2">R13/Q13</f>
        <v>0.18609064862150029</v>
      </c>
      <c r="Y13" s="24">
        <f t="shared" ref="Y13:Y76" si="3">R13/N13</f>
        <v>0.13016551447076305</v>
      </c>
    </row>
    <row r="14" spans="1:25" s="3" customFormat="1" ht="11.25" customHeight="1" x14ac:dyDescent="0.2">
      <c r="A14" s="2">
        <v>1695</v>
      </c>
      <c r="B14" s="4" t="s">
        <v>31</v>
      </c>
      <c r="C14" s="4" t="s">
        <v>10</v>
      </c>
      <c r="D14" s="4">
        <v>900213868</v>
      </c>
      <c r="E14" s="4" t="s">
        <v>72</v>
      </c>
      <c r="F14" s="4" t="s">
        <v>89</v>
      </c>
      <c r="G14" s="4" t="s">
        <v>85</v>
      </c>
      <c r="H14" s="4" t="s">
        <v>11</v>
      </c>
      <c r="I14" s="4" t="s">
        <v>90</v>
      </c>
      <c r="J14" s="4" t="s">
        <v>14</v>
      </c>
      <c r="K14" s="4" t="s">
        <v>91</v>
      </c>
      <c r="L14" s="4" t="s">
        <v>13</v>
      </c>
      <c r="M14" s="4">
        <v>4948416</v>
      </c>
      <c r="N14" s="4">
        <v>27596943</v>
      </c>
      <c r="O14" s="4">
        <v>7051528</v>
      </c>
      <c r="P14" s="4">
        <v>20142844</v>
      </c>
      <c r="Q14" s="4">
        <v>7454099</v>
      </c>
      <c r="R14" s="4">
        <v>2602960</v>
      </c>
      <c r="S14" s="4">
        <v>2485524</v>
      </c>
      <c r="T14" s="22">
        <f t="shared" si="0"/>
        <v>0.7017508829292034</v>
      </c>
      <c r="U14" s="22">
        <f t="shared" si="1"/>
        <v>0.72989403210348336</v>
      </c>
      <c r="V14" s="22">
        <f t="shared" ref="V14:V76" si="4">R14/S14</f>
        <v>1.0472479847307852</v>
      </c>
      <c r="W14" s="22">
        <v>13148608</v>
      </c>
      <c r="X14" s="22">
        <f t="shared" si="2"/>
        <v>0.34919847455742137</v>
      </c>
      <c r="Y14" s="24">
        <f t="shared" si="3"/>
        <v>9.4320591958319447E-2</v>
      </c>
    </row>
    <row r="15" spans="1:25" s="3" customFormat="1" ht="11.25" customHeight="1" x14ac:dyDescent="0.2">
      <c r="A15" s="2">
        <v>1781</v>
      </c>
      <c r="B15" s="4" t="s">
        <v>31</v>
      </c>
      <c r="C15" s="4" t="s">
        <v>10</v>
      </c>
      <c r="D15" s="4">
        <v>900313659</v>
      </c>
      <c r="E15" s="4" t="s">
        <v>72</v>
      </c>
      <c r="F15" s="4" t="s">
        <v>92</v>
      </c>
      <c r="G15" s="4" t="s">
        <v>85</v>
      </c>
      <c r="H15" s="4" t="s">
        <v>11</v>
      </c>
      <c r="I15" s="4" t="s">
        <v>93</v>
      </c>
      <c r="J15" s="4" t="s">
        <v>12</v>
      </c>
      <c r="K15" s="4" t="s">
        <v>12</v>
      </c>
      <c r="L15" s="4" t="s">
        <v>13</v>
      </c>
      <c r="M15" s="4">
        <v>2167247</v>
      </c>
      <c r="N15" s="4">
        <v>37150576</v>
      </c>
      <c r="O15" s="4">
        <v>1033060</v>
      </c>
      <c r="P15" s="4">
        <v>4209489</v>
      </c>
      <c r="Q15" s="4">
        <v>32941087</v>
      </c>
      <c r="R15" s="4">
        <v>465507</v>
      </c>
      <c r="S15" s="4"/>
      <c r="T15" s="22">
        <f t="shared" si="0"/>
        <v>2.0978907323872766</v>
      </c>
      <c r="U15" s="22">
        <f t="shared" si="1"/>
        <v>0.11330884883184583</v>
      </c>
      <c r="V15" s="22"/>
      <c r="W15" s="22">
        <v>13148609</v>
      </c>
      <c r="X15" s="22">
        <f t="shared" si="2"/>
        <v>1.4131500882165788E-2</v>
      </c>
      <c r="Y15" s="24">
        <f t="shared" si="3"/>
        <v>1.2530276784941369E-2</v>
      </c>
    </row>
    <row r="16" spans="1:25" s="3" customFormat="1" ht="11.25" customHeight="1" x14ac:dyDescent="0.2">
      <c r="A16" s="2">
        <v>2191</v>
      </c>
      <c r="B16" s="4" t="s">
        <v>21</v>
      </c>
      <c r="C16" s="4" t="s">
        <v>10</v>
      </c>
      <c r="D16" s="4">
        <v>800123639</v>
      </c>
      <c r="E16" s="4" t="s">
        <v>72</v>
      </c>
      <c r="F16" s="4" t="s">
        <v>94</v>
      </c>
      <c r="G16" s="4" t="s">
        <v>85</v>
      </c>
      <c r="H16" s="4" t="s">
        <v>11</v>
      </c>
      <c r="I16" s="4" t="s">
        <v>95</v>
      </c>
      <c r="J16" s="4" t="s">
        <v>96</v>
      </c>
      <c r="K16" s="4" t="s">
        <v>97</v>
      </c>
      <c r="L16" s="4" t="s">
        <v>13</v>
      </c>
      <c r="M16" s="4">
        <v>3382659</v>
      </c>
      <c r="N16" s="4">
        <v>5970791</v>
      </c>
      <c r="O16" s="4">
        <v>1881204</v>
      </c>
      <c r="P16" s="4">
        <v>2095936</v>
      </c>
      <c r="Q16" s="4">
        <v>3874855</v>
      </c>
      <c r="R16" s="4">
        <v>67255</v>
      </c>
      <c r="S16" s="4">
        <v>39979</v>
      </c>
      <c r="T16" s="22">
        <f t="shared" si="0"/>
        <v>1.7981351304802669</v>
      </c>
      <c r="U16" s="22">
        <f t="shared" si="1"/>
        <v>0.35103154674146192</v>
      </c>
      <c r="V16" s="22">
        <f t="shared" si="4"/>
        <v>1.6822581855474124</v>
      </c>
      <c r="W16" s="22">
        <v>13148610</v>
      </c>
      <c r="X16" s="22">
        <f t="shared" si="2"/>
        <v>1.7356778511712051E-2</v>
      </c>
      <c r="Y16" s="24">
        <f t="shared" si="3"/>
        <v>1.1264001704296801E-2</v>
      </c>
    </row>
    <row r="17" spans="1:25" s="3" customFormat="1" ht="11.25" customHeight="1" x14ac:dyDescent="0.2">
      <c r="A17" s="2">
        <v>2691</v>
      </c>
      <c r="B17" s="4" t="s">
        <v>21</v>
      </c>
      <c r="C17" s="4" t="s">
        <v>10</v>
      </c>
      <c r="D17" s="4">
        <v>800152379</v>
      </c>
      <c r="E17" s="4" t="s">
        <v>72</v>
      </c>
      <c r="F17" s="4" t="s">
        <v>98</v>
      </c>
      <c r="G17" s="4" t="s">
        <v>85</v>
      </c>
      <c r="H17" s="4" t="s">
        <v>16</v>
      </c>
      <c r="I17" s="4" t="s">
        <v>99</v>
      </c>
      <c r="J17" s="4" t="s">
        <v>12</v>
      </c>
      <c r="K17" s="4" t="s">
        <v>12</v>
      </c>
      <c r="L17" s="4" t="s">
        <v>13</v>
      </c>
      <c r="M17" s="4">
        <v>3367021</v>
      </c>
      <c r="N17" s="4">
        <v>5286637</v>
      </c>
      <c r="O17" s="4">
        <v>2460986</v>
      </c>
      <c r="P17" s="4">
        <v>2460986</v>
      </c>
      <c r="Q17" s="4">
        <v>2825651</v>
      </c>
      <c r="R17" s="4">
        <v>54627</v>
      </c>
      <c r="S17" s="4"/>
      <c r="T17" s="22">
        <f t="shared" si="0"/>
        <v>1.3681593475135576</v>
      </c>
      <c r="U17" s="22">
        <f t="shared" si="1"/>
        <v>0.46551068287835917</v>
      </c>
      <c r="V17" s="22"/>
      <c r="W17" s="22">
        <v>13148611</v>
      </c>
      <c r="X17" s="22">
        <f t="shared" si="2"/>
        <v>1.9332536112916989E-2</v>
      </c>
      <c r="Y17" s="24">
        <f t="shared" si="3"/>
        <v>1.0333034025222463E-2</v>
      </c>
    </row>
    <row r="18" spans="1:25" s="3" customFormat="1" ht="11.25" customHeight="1" x14ac:dyDescent="0.2">
      <c r="A18" s="2">
        <v>4187</v>
      </c>
      <c r="B18" s="4" t="s">
        <v>21</v>
      </c>
      <c r="C18" s="4" t="s">
        <v>10</v>
      </c>
      <c r="D18" s="4">
        <v>800223215</v>
      </c>
      <c r="E18" s="4" t="s">
        <v>72</v>
      </c>
      <c r="F18" s="4" t="s">
        <v>100</v>
      </c>
      <c r="G18" s="4" t="s">
        <v>85</v>
      </c>
      <c r="H18" s="4" t="s">
        <v>101</v>
      </c>
      <c r="I18" s="4" t="s">
        <v>102</v>
      </c>
      <c r="J18" s="4" t="s">
        <v>12</v>
      </c>
      <c r="K18" s="4" t="s">
        <v>12</v>
      </c>
      <c r="L18" s="4" t="s">
        <v>13</v>
      </c>
      <c r="M18" s="4">
        <v>9642546</v>
      </c>
      <c r="N18" s="4">
        <v>89862540</v>
      </c>
      <c r="O18" s="4">
        <v>196783</v>
      </c>
      <c r="P18" s="4">
        <v>76575400</v>
      </c>
      <c r="Q18" s="4">
        <v>13287140</v>
      </c>
      <c r="R18" s="4">
        <v>-32504</v>
      </c>
      <c r="S18" s="4"/>
      <c r="T18" s="22">
        <f t="shared" si="0"/>
        <v>49.000909631421415</v>
      </c>
      <c r="U18" s="22">
        <f t="shared" si="1"/>
        <v>0.85213927850247728</v>
      </c>
      <c r="V18" s="22"/>
      <c r="W18" s="22">
        <v>13148612</v>
      </c>
      <c r="X18" s="22">
        <f t="shared" si="2"/>
        <v>-2.4462751201537727E-3</v>
      </c>
      <c r="Y18" s="24">
        <f t="shared" si="3"/>
        <v>-3.6170800424737602E-4</v>
      </c>
    </row>
    <row r="19" spans="1:25" s="3" customFormat="1" ht="11.25" customHeight="1" x14ac:dyDescent="0.2">
      <c r="A19" s="2">
        <v>5111</v>
      </c>
      <c r="B19" s="4" t="s">
        <v>21</v>
      </c>
      <c r="C19" s="4" t="s">
        <v>10</v>
      </c>
      <c r="D19" s="4">
        <v>802006295</v>
      </c>
      <c r="E19" s="4" t="s">
        <v>72</v>
      </c>
      <c r="F19" s="4" t="s">
        <v>103</v>
      </c>
      <c r="G19" s="4" t="s">
        <v>85</v>
      </c>
      <c r="H19" s="4" t="s">
        <v>11</v>
      </c>
      <c r="I19" s="4" t="s">
        <v>104</v>
      </c>
      <c r="J19" s="4" t="s">
        <v>19</v>
      </c>
      <c r="K19" s="4" t="s">
        <v>20</v>
      </c>
      <c r="L19" s="4" t="s">
        <v>13</v>
      </c>
      <c r="M19" s="4">
        <v>1718007</v>
      </c>
      <c r="N19" s="4">
        <v>4835927</v>
      </c>
      <c r="O19" s="4">
        <v>784502</v>
      </c>
      <c r="P19" s="4">
        <v>3218225</v>
      </c>
      <c r="Q19" s="4">
        <v>1617702</v>
      </c>
      <c r="R19" s="4">
        <v>186111</v>
      </c>
      <c r="S19" s="4">
        <v>24604</v>
      </c>
      <c r="T19" s="22">
        <f t="shared" si="0"/>
        <v>2.189933231527772</v>
      </c>
      <c r="U19" s="22">
        <f t="shared" si="1"/>
        <v>0.6654825434709829</v>
      </c>
      <c r="V19" s="22">
        <f t="shared" si="4"/>
        <v>7.5642578442529667</v>
      </c>
      <c r="W19" s="22">
        <v>13148613</v>
      </c>
      <c r="X19" s="22">
        <f t="shared" si="2"/>
        <v>0.1150465289651617</v>
      </c>
      <c r="Y19" s="24">
        <f t="shared" si="3"/>
        <v>3.848507225191778E-2</v>
      </c>
    </row>
    <row r="20" spans="1:25" s="3" customFormat="1" ht="11.25" customHeight="1" x14ac:dyDescent="0.2">
      <c r="A20" s="2">
        <v>5277</v>
      </c>
      <c r="B20" s="4" t="s">
        <v>21</v>
      </c>
      <c r="C20" s="4" t="s">
        <v>10</v>
      </c>
      <c r="D20" s="4">
        <v>802013172</v>
      </c>
      <c r="E20" s="4" t="s">
        <v>72</v>
      </c>
      <c r="F20" s="4" t="s">
        <v>105</v>
      </c>
      <c r="G20" s="4" t="s">
        <v>85</v>
      </c>
      <c r="H20" s="4" t="s">
        <v>11</v>
      </c>
      <c r="I20" s="4" t="s">
        <v>106</v>
      </c>
      <c r="J20" s="4" t="s">
        <v>19</v>
      </c>
      <c r="K20" s="4" t="s">
        <v>20</v>
      </c>
      <c r="L20" s="4" t="s">
        <v>13</v>
      </c>
      <c r="M20" s="4">
        <v>828933</v>
      </c>
      <c r="N20" s="4">
        <v>3241570</v>
      </c>
      <c r="O20" s="4"/>
      <c r="P20" s="4">
        <v>1347365</v>
      </c>
      <c r="Q20" s="4">
        <v>1894205</v>
      </c>
      <c r="R20" s="4">
        <v>220035</v>
      </c>
      <c r="S20" s="4">
        <v>2377</v>
      </c>
      <c r="T20" s="22"/>
      <c r="U20" s="22">
        <f t="shared" si="1"/>
        <v>0.41565198345246285</v>
      </c>
      <c r="V20" s="22">
        <f t="shared" si="4"/>
        <v>92.568363483382413</v>
      </c>
      <c r="W20" s="22">
        <v>13148614</v>
      </c>
      <c r="X20" s="22">
        <f t="shared" si="2"/>
        <v>0.1161621894145565</v>
      </c>
      <c r="Y20" s="24">
        <f t="shared" si="3"/>
        <v>6.7879144982215409E-2</v>
      </c>
    </row>
    <row r="21" spans="1:25" s="3" customFormat="1" ht="11.25" customHeight="1" x14ac:dyDescent="0.2">
      <c r="A21" s="2">
        <v>5617</v>
      </c>
      <c r="B21" s="4" t="s">
        <v>21</v>
      </c>
      <c r="C21" s="4" t="s">
        <v>10</v>
      </c>
      <c r="D21" s="4">
        <v>804002660</v>
      </c>
      <c r="E21" s="4" t="s">
        <v>72</v>
      </c>
      <c r="F21" s="4" t="s">
        <v>107</v>
      </c>
      <c r="G21" s="4" t="s">
        <v>85</v>
      </c>
      <c r="H21" s="4" t="s">
        <v>11</v>
      </c>
      <c r="I21" s="4" t="s">
        <v>108</v>
      </c>
      <c r="J21" s="4" t="s">
        <v>17</v>
      </c>
      <c r="K21" s="4" t="s">
        <v>18</v>
      </c>
      <c r="L21" s="4" t="s">
        <v>13</v>
      </c>
      <c r="M21" s="4">
        <v>1661465</v>
      </c>
      <c r="N21" s="4">
        <v>3459612</v>
      </c>
      <c r="O21" s="4">
        <v>1562152</v>
      </c>
      <c r="P21" s="4">
        <v>1562152</v>
      </c>
      <c r="Q21" s="4">
        <v>1897460</v>
      </c>
      <c r="R21" s="4">
        <v>162612</v>
      </c>
      <c r="S21" s="4"/>
      <c r="T21" s="22">
        <f t="shared" si="0"/>
        <v>1.0635744793080315</v>
      </c>
      <c r="U21" s="22">
        <f t="shared" si="1"/>
        <v>0.45153965242345095</v>
      </c>
      <c r="V21" s="22"/>
      <c r="W21" s="22">
        <v>13148615</v>
      </c>
      <c r="X21" s="22">
        <f t="shared" si="2"/>
        <v>8.5699830299452953E-2</v>
      </c>
      <c r="Y21" s="24">
        <f t="shared" si="3"/>
        <v>4.7002958713289238E-2</v>
      </c>
    </row>
    <row r="22" spans="1:25" s="3" customFormat="1" ht="11.25" customHeight="1" x14ac:dyDescent="0.2">
      <c r="A22" s="2">
        <v>5803</v>
      </c>
      <c r="B22" s="4" t="s">
        <v>21</v>
      </c>
      <c r="C22" s="4" t="s">
        <v>10</v>
      </c>
      <c r="D22" s="4">
        <v>804012545</v>
      </c>
      <c r="E22" s="4" t="s">
        <v>72</v>
      </c>
      <c r="F22" s="4" t="s">
        <v>109</v>
      </c>
      <c r="G22" s="4" t="s">
        <v>85</v>
      </c>
      <c r="H22" s="4" t="s">
        <v>16</v>
      </c>
      <c r="I22" s="4" t="s">
        <v>110</v>
      </c>
      <c r="J22" s="4" t="s">
        <v>17</v>
      </c>
      <c r="K22" s="4" t="s">
        <v>111</v>
      </c>
      <c r="L22" s="4" t="s">
        <v>13</v>
      </c>
      <c r="M22" s="4">
        <v>7639859</v>
      </c>
      <c r="N22" s="4">
        <v>8466721</v>
      </c>
      <c r="O22" s="4">
        <v>23086</v>
      </c>
      <c r="P22" s="4">
        <v>6199068</v>
      </c>
      <c r="Q22" s="4">
        <v>2267653</v>
      </c>
      <c r="R22" s="4">
        <v>-8896</v>
      </c>
      <c r="S22" s="4">
        <v>75154</v>
      </c>
      <c r="T22" s="22">
        <f t="shared" si="0"/>
        <v>330.93039071298625</v>
      </c>
      <c r="U22" s="22">
        <f t="shared" si="1"/>
        <v>0.73216868726393602</v>
      </c>
      <c r="V22" s="22">
        <f t="shared" si="4"/>
        <v>-0.11837027969236501</v>
      </c>
      <c r="W22" s="22">
        <v>13148616</v>
      </c>
      <c r="X22" s="22">
        <f t="shared" si="2"/>
        <v>-3.9229988009629336E-3</v>
      </c>
      <c r="Y22" s="24">
        <f t="shared" si="3"/>
        <v>-1.0507019187239073E-3</v>
      </c>
    </row>
    <row r="23" spans="1:25" s="3" customFormat="1" ht="11.25" customHeight="1" x14ac:dyDescent="0.2">
      <c r="A23" s="2">
        <v>5831</v>
      </c>
      <c r="B23" s="4" t="s">
        <v>21</v>
      </c>
      <c r="C23" s="4" t="s">
        <v>10</v>
      </c>
      <c r="D23" s="4">
        <v>804014130</v>
      </c>
      <c r="E23" s="4" t="s">
        <v>72</v>
      </c>
      <c r="F23" s="4" t="s">
        <v>112</v>
      </c>
      <c r="G23" s="4" t="s">
        <v>85</v>
      </c>
      <c r="H23" s="4" t="s">
        <v>15</v>
      </c>
      <c r="I23" s="4" t="s">
        <v>113</v>
      </c>
      <c r="J23" s="4" t="s">
        <v>17</v>
      </c>
      <c r="K23" s="4" t="s">
        <v>111</v>
      </c>
      <c r="L23" s="4" t="s">
        <v>13</v>
      </c>
      <c r="M23" s="4">
        <v>685452</v>
      </c>
      <c r="N23" s="4">
        <v>1985146</v>
      </c>
      <c r="O23" s="4">
        <v>523213</v>
      </c>
      <c r="P23" s="4">
        <v>523213</v>
      </c>
      <c r="Q23" s="4">
        <v>1461933</v>
      </c>
      <c r="R23" s="4">
        <v>185803</v>
      </c>
      <c r="S23" s="4"/>
      <c r="T23" s="22">
        <f t="shared" si="0"/>
        <v>1.3100821271642715</v>
      </c>
      <c r="U23" s="22">
        <f t="shared" si="1"/>
        <v>0.26356398975188727</v>
      </c>
      <c r="V23" s="22"/>
      <c r="W23" s="22">
        <v>13148617</v>
      </c>
      <c r="X23" s="22">
        <f t="shared" si="2"/>
        <v>0.12709405971409085</v>
      </c>
      <c r="Y23" s="24">
        <f t="shared" si="3"/>
        <v>9.3596642262080476E-2</v>
      </c>
    </row>
    <row r="24" spans="1:25" s="3" customFormat="1" ht="11.25" customHeight="1" x14ac:dyDescent="0.2">
      <c r="A24" s="2">
        <v>5863</v>
      </c>
      <c r="B24" s="4" t="s">
        <v>21</v>
      </c>
      <c r="C24" s="4" t="s">
        <v>10</v>
      </c>
      <c r="D24" s="4">
        <v>804015113</v>
      </c>
      <c r="E24" s="4" t="s">
        <v>72</v>
      </c>
      <c r="F24" s="4" t="s">
        <v>114</v>
      </c>
      <c r="G24" s="4" t="s">
        <v>85</v>
      </c>
      <c r="H24" s="4" t="s">
        <v>11</v>
      </c>
      <c r="I24" s="4" t="s">
        <v>115</v>
      </c>
      <c r="J24" s="4" t="s">
        <v>12</v>
      </c>
      <c r="K24" s="4" t="s">
        <v>12</v>
      </c>
      <c r="L24" s="4" t="s">
        <v>13</v>
      </c>
      <c r="M24" s="4">
        <v>17945151</v>
      </c>
      <c r="N24" s="4">
        <v>18587761</v>
      </c>
      <c r="O24" s="4">
        <v>404763</v>
      </c>
      <c r="P24" s="4">
        <v>437247</v>
      </c>
      <c r="Q24" s="4">
        <v>18150514</v>
      </c>
      <c r="R24" s="4">
        <v>-22235</v>
      </c>
      <c r="S24" s="4">
        <v>0</v>
      </c>
      <c r="T24" s="22">
        <f t="shared" si="0"/>
        <v>44.334958975993359</v>
      </c>
      <c r="U24" s="22">
        <f t="shared" si="1"/>
        <v>2.3523381864012562E-2</v>
      </c>
      <c r="V24" s="22"/>
      <c r="W24" s="22">
        <v>13148618</v>
      </c>
      <c r="X24" s="22">
        <f t="shared" si="2"/>
        <v>-1.2250341780954523E-3</v>
      </c>
      <c r="Y24" s="24">
        <f t="shared" si="3"/>
        <v>-1.1962172313276461E-3</v>
      </c>
    </row>
    <row r="25" spans="1:25" s="3" customFormat="1" ht="11.25" customHeight="1" x14ac:dyDescent="0.2">
      <c r="A25" s="2">
        <v>5995</v>
      </c>
      <c r="B25" s="4" t="s">
        <v>21</v>
      </c>
      <c r="C25" s="4" t="s">
        <v>10</v>
      </c>
      <c r="D25" s="4">
        <v>805002805</v>
      </c>
      <c r="E25" s="4" t="s">
        <v>72</v>
      </c>
      <c r="F25" s="4" t="s">
        <v>116</v>
      </c>
      <c r="G25" s="4" t="s">
        <v>85</v>
      </c>
      <c r="H25" s="4" t="s">
        <v>11</v>
      </c>
      <c r="I25" s="4" t="s">
        <v>117</v>
      </c>
      <c r="J25" s="4" t="s">
        <v>27</v>
      </c>
      <c r="K25" s="4" t="s">
        <v>80</v>
      </c>
      <c r="L25" s="4" t="s">
        <v>13</v>
      </c>
      <c r="M25" s="4">
        <v>1963488</v>
      </c>
      <c r="N25" s="4">
        <v>4350818</v>
      </c>
      <c r="O25" s="4">
        <v>513071</v>
      </c>
      <c r="P25" s="4">
        <v>1178247</v>
      </c>
      <c r="Q25" s="4">
        <v>3172571</v>
      </c>
      <c r="R25" s="4">
        <v>322875</v>
      </c>
      <c r="S25" s="4">
        <v>136250</v>
      </c>
      <c r="T25" s="22">
        <f t="shared" si="0"/>
        <v>3.8269323349010178</v>
      </c>
      <c r="U25" s="22">
        <f t="shared" si="1"/>
        <v>0.27081045449384461</v>
      </c>
      <c r="V25" s="22">
        <f t="shared" si="4"/>
        <v>2.3697247706422018</v>
      </c>
      <c r="W25" s="22">
        <v>13148619</v>
      </c>
      <c r="X25" s="22">
        <f t="shared" si="2"/>
        <v>0.10177077203315545</v>
      </c>
      <c r="Y25" s="24">
        <f t="shared" si="3"/>
        <v>7.4210183004667168E-2</v>
      </c>
    </row>
    <row r="26" spans="1:25" s="3" customFormat="1" ht="11.25" customHeight="1" x14ac:dyDescent="0.2">
      <c r="A26" s="2">
        <v>6717</v>
      </c>
      <c r="B26" s="4" t="s">
        <v>21</v>
      </c>
      <c r="C26" s="4" t="s">
        <v>10</v>
      </c>
      <c r="D26" s="4">
        <v>806002200</v>
      </c>
      <c r="E26" s="4" t="s">
        <v>72</v>
      </c>
      <c r="F26" s="4" t="s">
        <v>118</v>
      </c>
      <c r="G26" s="4" t="s">
        <v>85</v>
      </c>
      <c r="H26" s="4" t="s">
        <v>38</v>
      </c>
      <c r="I26" s="4" t="s">
        <v>119</v>
      </c>
      <c r="J26" s="4" t="s">
        <v>33</v>
      </c>
      <c r="K26" s="4" t="s">
        <v>34</v>
      </c>
      <c r="L26" s="4" t="s">
        <v>13</v>
      </c>
      <c r="M26" s="4">
        <v>2202626</v>
      </c>
      <c r="N26" s="4">
        <v>7257523</v>
      </c>
      <c r="O26" s="4">
        <v>70203</v>
      </c>
      <c r="P26" s="4">
        <v>71243</v>
      </c>
      <c r="Q26" s="4">
        <v>7186280</v>
      </c>
      <c r="R26" s="4">
        <v>324957</v>
      </c>
      <c r="S26" s="4">
        <v>263</v>
      </c>
      <c r="T26" s="22">
        <f t="shared" si="0"/>
        <v>31.375097930287879</v>
      </c>
      <c r="U26" s="22">
        <f t="shared" si="1"/>
        <v>9.8164346155017353E-3</v>
      </c>
      <c r="V26" s="22">
        <f t="shared" si="4"/>
        <v>1235.5779467680609</v>
      </c>
      <c r="W26" s="22">
        <v>13148620</v>
      </c>
      <c r="X26" s="22">
        <f t="shared" si="2"/>
        <v>4.5219084143673781E-2</v>
      </c>
      <c r="Y26" s="24">
        <f t="shared" si="3"/>
        <v>4.4775193960804531E-2</v>
      </c>
    </row>
    <row r="27" spans="1:25" s="3" customFormat="1" ht="11.25" customHeight="1" x14ac:dyDescent="0.2">
      <c r="A27" s="2">
        <v>6845</v>
      </c>
      <c r="B27" s="4" t="s">
        <v>21</v>
      </c>
      <c r="C27" s="4" t="s">
        <v>10</v>
      </c>
      <c r="D27" s="4">
        <v>806013728</v>
      </c>
      <c r="E27" s="4" t="s">
        <v>72</v>
      </c>
      <c r="F27" s="4" t="s">
        <v>120</v>
      </c>
      <c r="G27" s="4" t="s">
        <v>85</v>
      </c>
      <c r="H27" s="4" t="s">
        <v>11</v>
      </c>
      <c r="I27" s="4" t="s">
        <v>121</v>
      </c>
      <c r="J27" s="4" t="s">
        <v>12</v>
      </c>
      <c r="K27" s="4" t="s">
        <v>12</v>
      </c>
      <c r="L27" s="4" t="s">
        <v>13</v>
      </c>
      <c r="M27" s="4">
        <v>424126</v>
      </c>
      <c r="N27" s="4">
        <v>4261558</v>
      </c>
      <c r="O27" s="4">
        <v>1546363</v>
      </c>
      <c r="P27" s="4">
        <v>1546363</v>
      </c>
      <c r="Q27" s="4">
        <v>2715195</v>
      </c>
      <c r="R27" s="4">
        <v>-3167110</v>
      </c>
      <c r="S27" s="4"/>
      <c r="T27" s="22">
        <f t="shared" si="0"/>
        <v>0.27427324632055994</v>
      </c>
      <c r="U27" s="22">
        <f t="shared" si="1"/>
        <v>0.36286330022963431</v>
      </c>
      <c r="V27" s="22"/>
      <c r="W27" s="22">
        <v>13148621</v>
      </c>
      <c r="X27" s="22">
        <f t="shared" si="2"/>
        <v>-1.1664392428536441</v>
      </c>
      <c r="Y27" s="24">
        <f t="shared" si="3"/>
        <v>-0.7431812496744149</v>
      </c>
    </row>
    <row r="28" spans="1:25" s="3" customFormat="1" ht="11.25" customHeight="1" x14ac:dyDescent="0.2">
      <c r="A28" s="2">
        <v>7633</v>
      </c>
      <c r="B28" s="4" t="s">
        <v>21</v>
      </c>
      <c r="C28" s="4" t="s">
        <v>10</v>
      </c>
      <c r="D28" s="4">
        <v>811016494</v>
      </c>
      <c r="E28" s="4" t="s">
        <v>72</v>
      </c>
      <c r="F28" s="4" t="s">
        <v>122</v>
      </c>
      <c r="G28" s="4" t="s">
        <v>85</v>
      </c>
      <c r="H28" s="4" t="s">
        <v>11</v>
      </c>
      <c r="I28" s="4" t="s">
        <v>123</v>
      </c>
      <c r="J28" s="4" t="s">
        <v>14</v>
      </c>
      <c r="K28" s="4" t="s">
        <v>30</v>
      </c>
      <c r="L28" s="4" t="s">
        <v>13</v>
      </c>
      <c r="M28" s="4">
        <v>13677960</v>
      </c>
      <c r="N28" s="4">
        <v>52358944</v>
      </c>
      <c r="O28" s="4">
        <v>14903508</v>
      </c>
      <c r="P28" s="4">
        <v>14903508</v>
      </c>
      <c r="Q28" s="4">
        <v>37455436</v>
      </c>
      <c r="R28" s="4">
        <v>-842202</v>
      </c>
      <c r="S28" s="4">
        <v>19892</v>
      </c>
      <c r="T28" s="22">
        <f t="shared" si="0"/>
        <v>0.91776781681198816</v>
      </c>
      <c r="U28" s="22">
        <f t="shared" si="1"/>
        <v>0.28464111117290675</v>
      </c>
      <c r="V28" s="22"/>
      <c r="W28" s="22">
        <v>13148622</v>
      </c>
      <c r="X28" s="22">
        <f t="shared" si="2"/>
        <v>-2.2485441098589801E-2</v>
      </c>
      <c r="Y28" s="24">
        <f t="shared" si="3"/>
        <v>-1.6085160159074255E-2</v>
      </c>
    </row>
    <row r="29" spans="1:25" s="3" customFormat="1" ht="11.25" customHeight="1" x14ac:dyDescent="0.2">
      <c r="A29" s="2">
        <v>8721</v>
      </c>
      <c r="B29" s="4" t="s">
        <v>21</v>
      </c>
      <c r="C29" s="4" t="s">
        <v>10</v>
      </c>
      <c r="D29" s="4">
        <v>814003209</v>
      </c>
      <c r="E29" s="4" t="s">
        <v>72</v>
      </c>
      <c r="F29" s="4" t="s">
        <v>124</v>
      </c>
      <c r="G29" s="4" t="s">
        <v>85</v>
      </c>
      <c r="H29" s="4" t="s">
        <v>11</v>
      </c>
      <c r="I29" s="4" t="s">
        <v>125</v>
      </c>
      <c r="J29" s="4" t="s">
        <v>12</v>
      </c>
      <c r="K29" s="4" t="s">
        <v>12</v>
      </c>
      <c r="L29" s="4" t="s">
        <v>13</v>
      </c>
      <c r="M29" s="4">
        <v>30907686</v>
      </c>
      <c r="N29" s="4">
        <v>61065167</v>
      </c>
      <c r="O29" s="4">
        <v>11229762</v>
      </c>
      <c r="P29" s="4">
        <v>15497219</v>
      </c>
      <c r="Q29" s="4">
        <v>45567948</v>
      </c>
      <c r="R29" s="4">
        <v>7504403</v>
      </c>
      <c r="S29" s="4"/>
      <c r="T29" s="22">
        <f t="shared" si="0"/>
        <v>2.7523010728099133</v>
      </c>
      <c r="U29" s="22">
        <f t="shared" si="1"/>
        <v>0.25378165264003943</v>
      </c>
      <c r="V29" s="22"/>
      <c r="W29" s="22">
        <v>13148623</v>
      </c>
      <c r="X29" s="22">
        <f t="shared" si="2"/>
        <v>0.16468599814940099</v>
      </c>
      <c r="Y29" s="24">
        <f t="shared" si="3"/>
        <v>0.12289171337237152</v>
      </c>
    </row>
    <row r="30" spans="1:25" s="3" customFormat="1" ht="11.25" customHeight="1" x14ac:dyDescent="0.2">
      <c r="A30" s="2">
        <v>9045</v>
      </c>
      <c r="B30" s="4" t="s">
        <v>21</v>
      </c>
      <c r="C30" s="4" t="s">
        <v>10</v>
      </c>
      <c r="D30" s="4">
        <v>817002585</v>
      </c>
      <c r="E30" s="4" t="s">
        <v>72</v>
      </c>
      <c r="F30" s="4" t="s">
        <v>126</v>
      </c>
      <c r="G30" s="4" t="s">
        <v>85</v>
      </c>
      <c r="H30" s="4" t="s">
        <v>15</v>
      </c>
      <c r="I30" s="4" t="s">
        <v>127</v>
      </c>
      <c r="J30" s="4" t="s">
        <v>27</v>
      </c>
      <c r="K30" s="4" t="s">
        <v>69</v>
      </c>
      <c r="L30" s="4" t="s">
        <v>13</v>
      </c>
      <c r="M30" s="4">
        <v>3962126</v>
      </c>
      <c r="N30" s="4">
        <v>11811559</v>
      </c>
      <c r="O30" s="4">
        <v>4304815</v>
      </c>
      <c r="P30" s="4">
        <v>7447466</v>
      </c>
      <c r="Q30" s="4">
        <v>4364093</v>
      </c>
      <c r="R30" s="4">
        <v>1791423</v>
      </c>
      <c r="S30" s="4">
        <v>708830</v>
      </c>
      <c r="T30" s="22">
        <f t="shared" si="0"/>
        <v>0.92039402390114322</v>
      </c>
      <c r="U30" s="22">
        <f t="shared" si="1"/>
        <v>0.6305235405419386</v>
      </c>
      <c r="V30" s="22">
        <f t="shared" si="4"/>
        <v>2.5272956844377354</v>
      </c>
      <c r="W30" s="22">
        <v>13148624</v>
      </c>
      <c r="X30" s="22">
        <f t="shared" si="2"/>
        <v>0.41049148127686552</v>
      </c>
      <c r="Y30" s="24">
        <f t="shared" si="3"/>
        <v>0.15166693913987137</v>
      </c>
    </row>
    <row r="31" spans="1:25" s="3" customFormat="1" ht="11.25" customHeight="1" x14ac:dyDescent="0.2">
      <c r="A31" s="2">
        <v>9755</v>
      </c>
      <c r="B31" s="4" t="s">
        <v>21</v>
      </c>
      <c r="C31" s="4" t="s">
        <v>10</v>
      </c>
      <c r="D31" s="4">
        <v>830008524</v>
      </c>
      <c r="E31" s="4" t="s">
        <v>72</v>
      </c>
      <c r="F31" s="4" t="s">
        <v>128</v>
      </c>
      <c r="G31" s="4" t="s">
        <v>85</v>
      </c>
      <c r="H31" s="4" t="s">
        <v>11</v>
      </c>
      <c r="I31" s="4" t="s">
        <v>129</v>
      </c>
      <c r="J31" s="4" t="s">
        <v>12</v>
      </c>
      <c r="K31" s="4" t="s">
        <v>12</v>
      </c>
      <c r="L31" s="4" t="s">
        <v>13</v>
      </c>
      <c r="M31" s="4">
        <v>124491975</v>
      </c>
      <c r="N31" s="4">
        <v>144970811</v>
      </c>
      <c r="O31" s="4">
        <v>72299688</v>
      </c>
      <c r="P31" s="4">
        <v>74911621</v>
      </c>
      <c r="Q31" s="4">
        <v>70059190</v>
      </c>
      <c r="R31" s="4">
        <v>27005936</v>
      </c>
      <c r="S31" s="4">
        <v>12636195</v>
      </c>
      <c r="T31" s="22">
        <f t="shared" si="0"/>
        <v>1.7218881359488025</v>
      </c>
      <c r="U31" s="22">
        <f t="shared" si="1"/>
        <v>0.51673588968195816</v>
      </c>
      <c r="V31" s="22"/>
      <c r="W31" s="22">
        <v>13148625</v>
      </c>
      <c r="X31" s="22">
        <f t="shared" si="2"/>
        <v>0.38547314064007876</v>
      </c>
      <c r="Y31" s="24">
        <f t="shared" si="3"/>
        <v>0.1862853343629291</v>
      </c>
    </row>
    <row r="32" spans="1:25" s="3" customFormat="1" ht="11.25" customHeight="1" x14ac:dyDescent="0.2">
      <c r="A32" s="2">
        <v>10283</v>
      </c>
      <c r="B32" s="4" t="s">
        <v>21</v>
      </c>
      <c r="C32" s="4" t="s">
        <v>10</v>
      </c>
      <c r="D32" s="4">
        <v>830028866</v>
      </c>
      <c r="E32" s="4" t="s">
        <v>72</v>
      </c>
      <c r="F32" s="4" t="s">
        <v>130</v>
      </c>
      <c r="G32" s="4" t="s">
        <v>85</v>
      </c>
      <c r="H32" s="4" t="s">
        <v>11</v>
      </c>
      <c r="I32" s="4" t="s">
        <v>131</v>
      </c>
      <c r="J32" s="4" t="s">
        <v>25</v>
      </c>
      <c r="K32" s="4" t="s">
        <v>26</v>
      </c>
      <c r="L32" s="4" t="s">
        <v>13</v>
      </c>
      <c r="M32" s="4">
        <v>817487</v>
      </c>
      <c r="N32" s="4">
        <v>1323946</v>
      </c>
      <c r="O32" s="4">
        <v>653467</v>
      </c>
      <c r="P32" s="4">
        <v>1048349</v>
      </c>
      <c r="Q32" s="4">
        <v>275597</v>
      </c>
      <c r="R32" s="4">
        <v>258549</v>
      </c>
      <c r="S32" s="4">
        <v>19130</v>
      </c>
      <c r="T32" s="22">
        <f t="shared" si="0"/>
        <v>1.2509996679250828</v>
      </c>
      <c r="U32" s="22">
        <f t="shared" si="1"/>
        <v>0.79183667611821029</v>
      </c>
      <c r="V32" s="22"/>
      <c r="W32" s="22">
        <v>13148626</v>
      </c>
      <c r="X32" s="22">
        <f t="shared" si="2"/>
        <v>0.93814156177316876</v>
      </c>
      <c r="Y32" s="24">
        <f t="shared" si="3"/>
        <v>0.19528666577035619</v>
      </c>
    </row>
    <row r="33" spans="1:25" s="3" customFormat="1" ht="11.25" customHeight="1" x14ac:dyDescent="0.2">
      <c r="A33" s="2">
        <v>10291</v>
      </c>
      <c r="B33" s="4" t="s">
        <v>21</v>
      </c>
      <c r="C33" s="4" t="s">
        <v>10</v>
      </c>
      <c r="D33" s="4">
        <v>830029321</v>
      </c>
      <c r="E33" s="4" t="s">
        <v>72</v>
      </c>
      <c r="F33" s="4" t="s">
        <v>132</v>
      </c>
      <c r="G33" s="4" t="s">
        <v>133</v>
      </c>
      <c r="H33" s="4" t="s">
        <v>11</v>
      </c>
      <c r="I33" s="4" t="s">
        <v>134</v>
      </c>
      <c r="J33" s="4" t="s">
        <v>12</v>
      </c>
      <c r="K33" s="4" t="s">
        <v>12</v>
      </c>
      <c r="L33" s="4" t="s">
        <v>13</v>
      </c>
      <c r="M33" s="4">
        <v>3236657</v>
      </c>
      <c r="N33" s="4">
        <v>3815869</v>
      </c>
      <c r="O33" s="4">
        <v>1994968</v>
      </c>
      <c r="P33" s="4">
        <v>2372351</v>
      </c>
      <c r="Q33" s="4">
        <v>1443518</v>
      </c>
      <c r="R33" s="4">
        <v>1745648</v>
      </c>
      <c r="S33" s="4">
        <v>68783</v>
      </c>
      <c r="T33" s="22">
        <f t="shared" si="0"/>
        <v>1.6224104847797058</v>
      </c>
      <c r="U33" s="22">
        <f t="shared" si="1"/>
        <v>0.62170661519040615</v>
      </c>
      <c r="V33" s="22">
        <f t="shared" si="4"/>
        <v>25.379061686753996</v>
      </c>
      <c r="W33" s="22">
        <v>13148627</v>
      </c>
      <c r="X33" s="22">
        <f t="shared" si="2"/>
        <v>1.2093011656245367</v>
      </c>
      <c r="Y33" s="24">
        <f t="shared" si="3"/>
        <v>0.45747063119829323</v>
      </c>
    </row>
    <row r="34" spans="1:25" s="3" customFormat="1" ht="11.25" customHeight="1" x14ac:dyDescent="0.2">
      <c r="A34" s="2">
        <v>10895</v>
      </c>
      <c r="B34" s="4" t="s">
        <v>21</v>
      </c>
      <c r="C34" s="4" t="s">
        <v>10</v>
      </c>
      <c r="D34" s="4">
        <v>830051028</v>
      </c>
      <c r="E34" s="4" t="s">
        <v>72</v>
      </c>
      <c r="F34" s="4" t="s">
        <v>135</v>
      </c>
      <c r="G34" s="4" t="s">
        <v>85</v>
      </c>
      <c r="H34" s="4" t="s">
        <v>11</v>
      </c>
      <c r="I34" s="4" t="s">
        <v>136</v>
      </c>
      <c r="J34" s="4" t="s">
        <v>12</v>
      </c>
      <c r="K34" s="4" t="s">
        <v>12</v>
      </c>
      <c r="L34" s="4" t="s">
        <v>13</v>
      </c>
      <c r="M34" s="4">
        <v>12521710</v>
      </c>
      <c r="N34" s="4">
        <v>30977308</v>
      </c>
      <c r="O34" s="4">
        <v>720155</v>
      </c>
      <c r="P34" s="4">
        <v>6278972</v>
      </c>
      <c r="Q34" s="4">
        <v>24698336</v>
      </c>
      <c r="R34" s="4">
        <v>931852</v>
      </c>
      <c r="S34" s="4">
        <v>305267</v>
      </c>
      <c r="T34" s="22">
        <f t="shared" si="0"/>
        <v>17.387520742062474</v>
      </c>
      <c r="U34" s="22">
        <f t="shared" si="1"/>
        <v>0.20269585723846631</v>
      </c>
      <c r="V34" s="22"/>
      <c r="W34" s="22">
        <v>13148628</v>
      </c>
      <c r="X34" s="22">
        <f t="shared" si="2"/>
        <v>3.7729343385724444E-2</v>
      </c>
      <c r="Y34" s="24">
        <f t="shared" si="3"/>
        <v>3.0081761785110572E-2</v>
      </c>
    </row>
    <row r="35" spans="1:25" s="3" customFormat="1" ht="11.25" customHeight="1" x14ac:dyDescent="0.2">
      <c r="A35" s="2">
        <v>10957</v>
      </c>
      <c r="B35" s="4" t="s">
        <v>21</v>
      </c>
      <c r="C35" s="4" t="s">
        <v>10</v>
      </c>
      <c r="D35" s="4">
        <v>830052818</v>
      </c>
      <c r="E35" s="4" t="s">
        <v>72</v>
      </c>
      <c r="F35" s="4" t="s">
        <v>137</v>
      </c>
      <c r="G35" s="4" t="s">
        <v>85</v>
      </c>
      <c r="H35" s="4" t="s">
        <v>11</v>
      </c>
      <c r="I35" s="4" t="s">
        <v>138</v>
      </c>
      <c r="J35" s="4" t="s">
        <v>12</v>
      </c>
      <c r="K35" s="4" t="s">
        <v>12</v>
      </c>
      <c r="L35" s="4" t="s">
        <v>13</v>
      </c>
      <c r="M35" s="4">
        <v>5642831</v>
      </c>
      <c r="N35" s="4">
        <v>5644747</v>
      </c>
      <c r="O35" s="4">
        <v>5359271</v>
      </c>
      <c r="P35" s="4">
        <v>5382742</v>
      </c>
      <c r="Q35" s="4">
        <v>262005</v>
      </c>
      <c r="R35" s="4">
        <v>-47833</v>
      </c>
      <c r="S35" s="4">
        <v>4040</v>
      </c>
      <c r="T35" s="22">
        <f t="shared" si="0"/>
        <v>1.0529101812541295</v>
      </c>
      <c r="U35" s="22">
        <f t="shared" si="1"/>
        <v>0.95358427933085399</v>
      </c>
      <c r="V35" s="22"/>
      <c r="W35" s="22">
        <v>13148629</v>
      </c>
      <c r="X35" s="22">
        <f t="shared" si="2"/>
        <v>-0.18256521822102631</v>
      </c>
      <c r="Y35" s="24">
        <f t="shared" si="3"/>
        <v>-8.4738961728488445E-3</v>
      </c>
    </row>
    <row r="36" spans="1:25" s="3" customFormat="1" ht="11.25" customHeight="1" x14ac:dyDescent="0.2">
      <c r="A36" s="2">
        <v>11913</v>
      </c>
      <c r="B36" s="4" t="s">
        <v>21</v>
      </c>
      <c r="C36" s="4" t="s">
        <v>10</v>
      </c>
      <c r="D36" s="4">
        <v>830084978</v>
      </c>
      <c r="E36" s="4" t="s">
        <v>72</v>
      </c>
      <c r="F36" s="4" t="s">
        <v>139</v>
      </c>
      <c r="G36" s="4" t="s">
        <v>85</v>
      </c>
      <c r="H36" s="4" t="s">
        <v>38</v>
      </c>
      <c r="I36" s="4" t="s">
        <v>140</v>
      </c>
      <c r="J36" s="4" t="s">
        <v>12</v>
      </c>
      <c r="K36" s="4" t="s">
        <v>12</v>
      </c>
      <c r="L36" s="4" t="s">
        <v>13</v>
      </c>
      <c r="M36" s="4">
        <v>209385</v>
      </c>
      <c r="N36" s="4">
        <v>4478209</v>
      </c>
      <c r="O36" s="4">
        <v>1907270</v>
      </c>
      <c r="P36" s="4">
        <v>6964099</v>
      </c>
      <c r="Q36" s="4">
        <v>-2485890</v>
      </c>
      <c r="R36" s="4">
        <v>-23059</v>
      </c>
      <c r="S36" s="4">
        <v>280</v>
      </c>
      <c r="T36" s="22">
        <f t="shared" si="0"/>
        <v>0.10978256880252928</v>
      </c>
      <c r="U36" s="22">
        <f t="shared" si="1"/>
        <v>1.5551080800382475</v>
      </c>
      <c r="V36" s="22">
        <f t="shared" si="4"/>
        <v>-82.353571428571428</v>
      </c>
      <c r="W36" s="22">
        <v>13148630</v>
      </c>
      <c r="X36" s="22">
        <f t="shared" si="2"/>
        <v>9.2759534814493005E-3</v>
      </c>
      <c r="Y36" s="24">
        <f t="shared" si="3"/>
        <v>-5.1491567276114175E-3</v>
      </c>
    </row>
    <row r="37" spans="1:25" s="3" customFormat="1" ht="11.25" customHeight="1" x14ac:dyDescent="0.2">
      <c r="A37" s="2">
        <v>12003</v>
      </c>
      <c r="B37" s="4" t="s">
        <v>21</v>
      </c>
      <c r="C37" s="4" t="s">
        <v>10</v>
      </c>
      <c r="D37" s="4">
        <v>830087927</v>
      </c>
      <c r="E37" s="4" t="s">
        <v>72</v>
      </c>
      <c r="F37" s="4" t="s">
        <v>141</v>
      </c>
      <c r="G37" s="4" t="s">
        <v>85</v>
      </c>
      <c r="H37" s="4" t="s">
        <v>16</v>
      </c>
      <c r="I37" s="4" t="s">
        <v>142</v>
      </c>
      <c r="J37" s="4" t="s">
        <v>17</v>
      </c>
      <c r="K37" s="4" t="s">
        <v>18</v>
      </c>
      <c r="L37" s="4" t="s">
        <v>13</v>
      </c>
      <c r="M37" s="4">
        <v>792016</v>
      </c>
      <c r="N37" s="4">
        <v>3237757</v>
      </c>
      <c r="O37" s="4">
        <v>1123795</v>
      </c>
      <c r="P37" s="4">
        <v>1602771</v>
      </c>
      <c r="Q37" s="4">
        <v>1634986</v>
      </c>
      <c r="R37" s="4">
        <v>186151</v>
      </c>
      <c r="S37" s="4"/>
      <c r="T37" s="22">
        <f t="shared" si="0"/>
        <v>0.70476910824483108</v>
      </c>
      <c r="U37" s="22">
        <f t="shared" si="1"/>
        <v>0.49502510534298899</v>
      </c>
      <c r="V37" s="22"/>
      <c r="W37" s="22">
        <v>13148631</v>
      </c>
      <c r="X37" s="22">
        <f t="shared" si="2"/>
        <v>0.11385479753343454</v>
      </c>
      <c r="Y37" s="24">
        <f t="shared" si="3"/>
        <v>5.7493814390641419E-2</v>
      </c>
    </row>
    <row r="38" spans="1:25" s="3" customFormat="1" ht="11.25" customHeight="1" x14ac:dyDescent="0.2">
      <c r="A38" s="2">
        <v>12155</v>
      </c>
      <c r="B38" s="4" t="s">
        <v>21</v>
      </c>
      <c r="C38" s="4" t="s">
        <v>10</v>
      </c>
      <c r="D38" s="4">
        <v>830093569</v>
      </c>
      <c r="E38" s="4" t="s">
        <v>72</v>
      </c>
      <c r="F38" s="4" t="s">
        <v>143</v>
      </c>
      <c r="G38" s="4" t="s">
        <v>85</v>
      </c>
      <c r="H38" s="4" t="s">
        <v>16</v>
      </c>
      <c r="I38" s="4" t="s">
        <v>144</v>
      </c>
      <c r="J38" s="4" t="s">
        <v>12</v>
      </c>
      <c r="K38" s="4" t="s">
        <v>12</v>
      </c>
      <c r="L38" s="4" t="s">
        <v>13</v>
      </c>
      <c r="M38" s="4">
        <v>2522754</v>
      </c>
      <c r="N38" s="4">
        <v>4054628</v>
      </c>
      <c r="O38" s="4">
        <v>796716</v>
      </c>
      <c r="P38" s="4">
        <v>2138906</v>
      </c>
      <c r="Q38" s="4">
        <v>1915722</v>
      </c>
      <c r="R38" s="4">
        <v>501178</v>
      </c>
      <c r="S38" s="4"/>
      <c r="T38" s="22">
        <f t="shared" si="0"/>
        <v>3.1664407392345577</v>
      </c>
      <c r="U38" s="22">
        <f t="shared" si="1"/>
        <v>0.52752213026694439</v>
      </c>
      <c r="V38" s="22"/>
      <c r="W38" s="22">
        <v>13148632</v>
      </c>
      <c r="X38" s="22">
        <f t="shared" si="2"/>
        <v>0.26161311505531598</v>
      </c>
      <c r="Y38" s="24">
        <f t="shared" si="3"/>
        <v>0.12360640729556448</v>
      </c>
    </row>
    <row r="39" spans="1:25" s="3" customFormat="1" ht="11.25" customHeight="1" x14ac:dyDescent="0.2">
      <c r="A39" s="2">
        <v>12501</v>
      </c>
      <c r="B39" s="4" t="s">
        <v>21</v>
      </c>
      <c r="C39" s="4" t="s">
        <v>10</v>
      </c>
      <c r="D39" s="4">
        <v>830105822</v>
      </c>
      <c r="E39" s="4" t="s">
        <v>72</v>
      </c>
      <c r="F39" s="4" t="s">
        <v>145</v>
      </c>
      <c r="G39" s="4" t="s">
        <v>133</v>
      </c>
      <c r="H39" s="4" t="s">
        <v>11</v>
      </c>
      <c r="I39" s="4" t="s">
        <v>146</v>
      </c>
      <c r="J39" s="4" t="s">
        <v>12</v>
      </c>
      <c r="K39" s="4" t="s">
        <v>12</v>
      </c>
      <c r="L39" s="4" t="s">
        <v>13</v>
      </c>
      <c r="M39" s="4">
        <v>429938</v>
      </c>
      <c r="N39" s="4">
        <v>715029</v>
      </c>
      <c r="O39" s="4">
        <v>295604</v>
      </c>
      <c r="P39" s="4">
        <v>295604</v>
      </c>
      <c r="Q39" s="4">
        <v>419425</v>
      </c>
      <c r="R39" s="4">
        <v>167505</v>
      </c>
      <c r="S39" s="4">
        <v>17760</v>
      </c>
      <c r="T39" s="22">
        <f t="shared" si="0"/>
        <v>1.4544390468329251</v>
      </c>
      <c r="U39" s="22">
        <f t="shared" si="1"/>
        <v>0.41341539993482784</v>
      </c>
      <c r="V39" s="22"/>
      <c r="W39" s="22">
        <v>13148633</v>
      </c>
      <c r="X39" s="22">
        <f t="shared" si="2"/>
        <v>0.39936818263098289</v>
      </c>
      <c r="Y39" s="24">
        <f t="shared" si="3"/>
        <v>0.23426322568734975</v>
      </c>
    </row>
    <row r="40" spans="1:25" s="3" customFormat="1" ht="11.25" customHeight="1" x14ac:dyDescent="0.2">
      <c r="A40" s="2">
        <v>12585</v>
      </c>
      <c r="B40" s="4" t="s">
        <v>21</v>
      </c>
      <c r="C40" s="4" t="s">
        <v>10</v>
      </c>
      <c r="D40" s="4">
        <v>830108548</v>
      </c>
      <c r="E40" s="4" t="s">
        <v>72</v>
      </c>
      <c r="F40" s="4" t="s">
        <v>147</v>
      </c>
      <c r="G40" s="4" t="s">
        <v>85</v>
      </c>
      <c r="H40" s="4" t="s">
        <v>11</v>
      </c>
      <c r="I40" s="4" t="s">
        <v>148</v>
      </c>
      <c r="J40" s="4" t="s">
        <v>12</v>
      </c>
      <c r="K40" s="4" t="s">
        <v>12</v>
      </c>
      <c r="L40" s="4" t="s">
        <v>13</v>
      </c>
      <c r="M40" s="4">
        <v>650300</v>
      </c>
      <c r="N40" s="4">
        <v>660618</v>
      </c>
      <c r="O40" s="4">
        <v>203029</v>
      </c>
      <c r="P40" s="4">
        <v>855943</v>
      </c>
      <c r="Q40" s="4">
        <v>-195325</v>
      </c>
      <c r="R40" s="4">
        <v>-359354</v>
      </c>
      <c r="S40" s="4">
        <v>47631</v>
      </c>
      <c r="T40" s="22">
        <f t="shared" si="0"/>
        <v>3.2029907057612461</v>
      </c>
      <c r="U40" s="22">
        <f t="shared" si="1"/>
        <v>1.2956701149529684</v>
      </c>
      <c r="V40" s="22">
        <f t="shared" si="4"/>
        <v>-7.5445403203795847</v>
      </c>
      <c r="W40" s="22">
        <v>13148634</v>
      </c>
      <c r="X40" s="22">
        <f t="shared" si="2"/>
        <v>1.8397747344169972</v>
      </c>
      <c r="Y40" s="24">
        <f t="shared" si="3"/>
        <v>-0.54396640721264033</v>
      </c>
    </row>
    <row r="41" spans="1:25" s="3" customFormat="1" ht="11.25" customHeight="1" x14ac:dyDescent="0.2">
      <c r="A41" s="2">
        <v>13611</v>
      </c>
      <c r="B41" s="4" t="s">
        <v>21</v>
      </c>
      <c r="C41" s="4" t="s">
        <v>10</v>
      </c>
      <c r="D41" s="4">
        <v>830143927</v>
      </c>
      <c r="E41" s="4" t="s">
        <v>72</v>
      </c>
      <c r="F41" s="4" t="s">
        <v>149</v>
      </c>
      <c r="G41" s="4" t="s">
        <v>85</v>
      </c>
      <c r="H41" s="4" t="s">
        <v>11</v>
      </c>
      <c r="I41" s="4" t="s">
        <v>150</v>
      </c>
      <c r="J41" s="4" t="s">
        <v>12</v>
      </c>
      <c r="K41" s="4" t="s">
        <v>12</v>
      </c>
      <c r="L41" s="4" t="s">
        <v>13</v>
      </c>
      <c r="M41" s="4">
        <v>342534</v>
      </c>
      <c r="N41" s="4">
        <v>2880872</v>
      </c>
      <c r="O41" s="4">
        <v>267452</v>
      </c>
      <c r="P41" s="4">
        <v>267452</v>
      </c>
      <c r="Q41" s="4">
        <v>2613420</v>
      </c>
      <c r="R41" s="4">
        <v>102971</v>
      </c>
      <c r="S41" s="4"/>
      <c r="T41" s="22">
        <f t="shared" si="0"/>
        <v>1.2807307479472951</v>
      </c>
      <c r="U41" s="22">
        <f t="shared" si="1"/>
        <v>9.2837168746129642E-2</v>
      </c>
      <c r="V41" s="22"/>
      <c r="W41" s="22">
        <v>13148635</v>
      </c>
      <c r="X41" s="22">
        <f t="shared" si="2"/>
        <v>3.9400861706116889E-2</v>
      </c>
      <c r="Y41" s="24">
        <f t="shared" si="3"/>
        <v>3.5742997259163196E-2</v>
      </c>
    </row>
    <row r="42" spans="1:25" s="3" customFormat="1" ht="11.25" customHeight="1" x14ac:dyDescent="0.2">
      <c r="A42" s="2">
        <v>14361</v>
      </c>
      <c r="B42" s="4" t="s">
        <v>21</v>
      </c>
      <c r="C42" s="4" t="s">
        <v>10</v>
      </c>
      <c r="D42" s="4">
        <v>832010100</v>
      </c>
      <c r="E42" s="4" t="s">
        <v>72</v>
      </c>
      <c r="F42" s="4" t="s">
        <v>151</v>
      </c>
      <c r="G42" s="4" t="s">
        <v>85</v>
      </c>
      <c r="H42" s="4" t="s">
        <v>11</v>
      </c>
      <c r="I42" s="4" t="s">
        <v>152</v>
      </c>
      <c r="J42" s="4" t="s">
        <v>25</v>
      </c>
      <c r="K42" s="4" t="s">
        <v>153</v>
      </c>
      <c r="L42" s="4" t="s">
        <v>13</v>
      </c>
      <c r="M42" s="4">
        <v>4465024</v>
      </c>
      <c r="N42" s="4">
        <v>14459288</v>
      </c>
      <c r="O42" s="4">
        <v>2066867</v>
      </c>
      <c r="P42" s="4">
        <v>5859932</v>
      </c>
      <c r="Q42" s="4">
        <v>8599356</v>
      </c>
      <c r="R42" s="4">
        <v>1266675</v>
      </c>
      <c r="S42" s="4">
        <v>110688</v>
      </c>
      <c r="T42" s="22">
        <f t="shared" si="0"/>
        <v>2.1602860754949398</v>
      </c>
      <c r="U42" s="22">
        <f t="shared" si="1"/>
        <v>0.40527113091598976</v>
      </c>
      <c r="V42" s="22">
        <f t="shared" si="4"/>
        <v>11.443652428447528</v>
      </c>
      <c r="W42" s="22">
        <v>13148636</v>
      </c>
      <c r="X42" s="22">
        <f t="shared" si="2"/>
        <v>0.14729882098147815</v>
      </c>
      <c r="Y42" s="24">
        <f t="shared" si="3"/>
        <v>8.7602861219722578E-2</v>
      </c>
    </row>
    <row r="43" spans="1:25" s="3" customFormat="1" ht="11.25" customHeight="1" x14ac:dyDescent="0.2">
      <c r="A43" s="2">
        <v>14481</v>
      </c>
      <c r="B43" s="4" t="s">
        <v>21</v>
      </c>
      <c r="C43" s="4" t="s">
        <v>10</v>
      </c>
      <c r="D43" s="4">
        <v>844002349</v>
      </c>
      <c r="E43" s="4" t="s">
        <v>72</v>
      </c>
      <c r="F43" s="4" t="s">
        <v>154</v>
      </c>
      <c r="G43" s="4" t="s">
        <v>85</v>
      </c>
      <c r="H43" s="4" t="s">
        <v>11</v>
      </c>
      <c r="I43" s="4" t="s">
        <v>155</v>
      </c>
      <c r="J43" s="4" t="s">
        <v>156</v>
      </c>
      <c r="K43" s="4" t="s">
        <v>157</v>
      </c>
      <c r="L43" s="4" t="s">
        <v>13</v>
      </c>
      <c r="M43" s="4">
        <v>5113782</v>
      </c>
      <c r="N43" s="4">
        <v>13150411</v>
      </c>
      <c r="O43" s="4">
        <v>3125431</v>
      </c>
      <c r="P43" s="4">
        <v>8632391</v>
      </c>
      <c r="Q43" s="4">
        <v>4518020</v>
      </c>
      <c r="R43" s="4">
        <v>1799314</v>
      </c>
      <c r="S43" s="4">
        <v>294937</v>
      </c>
      <c r="T43" s="22">
        <f t="shared" si="0"/>
        <v>1.6361845774230819</v>
      </c>
      <c r="U43" s="22">
        <f t="shared" si="1"/>
        <v>0.65643507263765366</v>
      </c>
      <c r="V43" s="22"/>
      <c r="W43" s="22">
        <v>13148637</v>
      </c>
      <c r="X43" s="22">
        <f t="shared" si="2"/>
        <v>0.39825277444544294</v>
      </c>
      <c r="Y43" s="24">
        <f t="shared" si="3"/>
        <v>0.13682568552420149</v>
      </c>
    </row>
    <row r="44" spans="1:25" s="3" customFormat="1" ht="11.25" customHeight="1" x14ac:dyDescent="0.2">
      <c r="A44" s="2">
        <v>15785</v>
      </c>
      <c r="B44" s="4" t="s">
        <v>21</v>
      </c>
      <c r="C44" s="4" t="s">
        <v>10</v>
      </c>
      <c r="D44" s="4">
        <v>860059174</v>
      </c>
      <c r="E44" s="4" t="s">
        <v>72</v>
      </c>
      <c r="F44" s="4" t="s">
        <v>158</v>
      </c>
      <c r="G44" s="4" t="s">
        <v>85</v>
      </c>
      <c r="H44" s="4" t="s">
        <v>101</v>
      </c>
      <c r="I44" s="4" t="s">
        <v>159</v>
      </c>
      <c r="J44" s="4" t="s">
        <v>12</v>
      </c>
      <c r="K44" s="4" t="s">
        <v>12</v>
      </c>
      <c r="L44" s="4" t="s">
        <v>13</v>
      </c>
      <c r="M44" s="4">
        <v>439102</v>
      </c>
      <c r="N44" s="4">
        <v>7410843</v>
      </c>
      <c r="O44" s="4">
        <v>13102</v>
      </c>
      <c r="P44" s="4">
        <v>3050647</v>
      </c>
      <c r="Q44" s="4">
        <v>4360196</v>
      </c>
      <c r="R44" s="4">
        <v>19383</v>
      </c>
      <c r="S44" s="4"/>
      <c r="T44" s="22">
        <f t="shared" si="0"/>
        <v>33.514119981682185</v>
      </c>
      <c r="U44" s="22">
        <f t="shared" si="1"/>
        <v>0.41164642133155432</v>
      </c>
      <c r="V44" s="22"/>
      <c r="W44" s="22">
        <v>13148638</v>
      </c>
      <c r="X44" s="22">
        <f t="shared" si="2"/>
        <v>4.4454423608479982E-3</v>
      </c>
      <c r="Y44" s="24">
        <f t="shared" si="3"/>
        <v>2.6154919217692236E-3</v>
      </c>
    </row>
    <row r="45" spans="1:25" s="3" customFormat="1" ht="11.25" customHeight="1" x14ac:dyDescent="0.2">
      <c r="A45" s="2">
        <v>17463</v>
      </c>
      <c r="B45" s="4" t="s">
        <v>21</v>
      </c>
      <c r="C45" s="4" t="s">
        <v>10</v>
      </c>
      <c r="D45" s="4">
        <v>890104487</v>
      </c>
      <c r="E45" s="4" t="s">
        <v>72</v>
      </c>
      <c r="F45" s="4" t="s">
        <v>160</v>
      </c>
      <c r="G45" s="4" t="s">
        <v>85</v>
      </c>
      <c r="H45" s="4" t="s">
        <v>15</v>
      </c>
      <c r="I45" s="4" t="s">
        <v>161</v>
      </c>
      <c r="J45" s="4" t="s">
        <v>19</v>
      </c>
      <c r="K45" s="4" t="s">
        <v>20</v>
      </c>
      <c r="L45" s="4" t="s">
        <v>13</v>
      </c>
      <c r="M45" s="4">
        <v>262938</v>
      </c>
      <c r="N45" s="4">
        <v>19746204</v>
      </c>
      <c r="O45" s="4">
        <v>1052384</v>
      </c>
      <c r="P45" s="4">
        <v>3806268</v>
      </c>
      <c r="Q45" s="4">
        <v>15939936</v>
      </c>
      <c r="R45" s="4">
        <v>262438</v>
      </c>
      <c r="S45" s="4">
        <v>1971</v>
      </c>
      <c r="T45" s="22">
        <f t="shared" si="0"/>
        <v>0.24984986468817466</v>
      </c>
      <c r="U45" s="22">
        <f t="shared" si="1"/>
        <v>0.19275947923965539</v>
      </c>
      <c r="V45" s="22">
        <f t="shared" si="4"/>
        <v>133.14967021816338</v>
      </c>
      <c r="W45" s="22">
        <v>13148639</v>
      </c>
      <c r="X45" s="22">
        <f t="shared" si="2"/>
        <v>1.6464181537491743E-2</v>
      </c>
      <c r="Y45" s="24">
        <f t="shared" si="3"/>
        <v>1.3290554478217687E-2</v>
      </c>
    </row>
    <row r="46" spans="1:25" s="3" customFormat="1" ht="11.25" customHeight="1" x14ac:dyDescent="0.2">
      <c r="A46" s="2">
        <v>17495</v>
      </c>
      <c r="B46" s="4" t="s">
        <v>21</v>
      </c>
      <c r="C46" s="4" t="s">
        <v>10</v>
      </c>
      <c r="D46" s="4">
        <v>890105966</v>
      </c>
      <c r="E46" s="4" t="s">
        <v>72</v>
      </c>
      <c r="F46" s="4" t="s">
        <v>162</v>
      </c>
      <c r="G46" s="4" t="s">
        <v>85</v>
      </c>
      <c r="H46" s="4" t="s">
        <v>16</v>
      </c>
      <c r="I46" s="4" t="s">
        <v>163</v>
      </c>
      <c r="J46" s="4" t="s">
        <v>19</v>
      </c>
      <c r="K46" s="4" t="s">
        <v>20</v>
      </c>
      <c r="L46" s="4" t="s">
        <v>13</v>
      </c>
      <c r="M46" s="4">
        <v>789552</v>
      </c>
      <c r="N46" s="4">
        <v>1651938</v>
      </c>
      <c r="O46" s="4">
        <v>166057</v>
      </c>
      <c r="P46" s="4">
        <v>346493</v>
      </c>
      <c r="Q46" s="4">
        <v>1305445</v>
      </c>
      <c r="R46" s="4">
        <v>112665</v>
      </c>
      <c r="S46" s="4">
        <v>162</v>
      </c>
      <c r="T46" s="22">
        <f t="shared" si="0"/>
        <v>4.7547047098285526</v>
      </c>
      <c r="U46" s="22">
        <f t="shared" si="1"/>
        <v>0.20974939737447773</v>
      </c>
      <c r="V46" s="22">
        <f t="shared" si="4"/>
        <v>695.46296296296293</v>
      </c>
      <c r="W46" s="22">
        <v>13148640</v>
      </c>
      <c r="X46" s="22">
        <f t="shared" si="2"/>
        <v>8.6303904032724477E-2</v>
      </c>
      <c r="Y46" s="24">
        <f t="shared" si="3"/>
        <v>6.820171217079575E-2</v>
      </c>
    </row>
    <row r="47" spans="1:25" s="3" customFormat="1" ht="11.25" customHeight="1" x14ac:dyDescent="0.2">
      <c r="A47" s="2">
        <v>17727</v>
      </c>
      <c r="B47" s="4" t="s">
        <v>21</v>
      </c>
      <c r="C47" s="4" t="s">
        <v>10</v>
      </c>
      <c r="D47" s="4">
        <v>890201297</v>
      </c>
      <c r="E47" s="4" t="s">
        <v>72</v>
      </c>
      <c r="F47" s="4" t="s">
        <v>164</v>
      </c>
      <c r="G47" s="4" t="s">
        <v>85</v>
      </c>
      <c r="H47" s="4" t="s">
        <v>11</v>
      </c>
      <c r="I47" s="4" t="s">
        <v>165</v>
      </c>
      <c r="J47" s="4" t="s">
        <v>12</v>
      </c>
      <c r="K47" s="4" t="s">
        <v>12</v>
      </c>
      <c r="L47" s="4" t="s">
        <v>13</v>
      </c>
      <c r="M47" s="4">
        <v>2620502</v>
      </c>
      <c r="N47" s="4">
        <v>5955071</v>
      </c>
      <c r="O47" s="4">
        <v>2180605</v>
      </c>
      <c r="P47" s="4">
        <v>2400721</v>
      </c>
      <c r="Q47" s="4">
        <v>3554350</v>
      </c>
      <c r="R47" s="4">
        <v>-528961</v>
      </c>
      <c r="S47" s="4">
        <v>8624</v>
      </c>
      <c r="T47" s="22">
        <f t="shared" si="0"/>
        <v>1.2017316295248337</v>
      </c>
      <c r="U47" s="22">
        <f t="shared" si="1"/>
        <v>0.40313893822592545</v>
      </c>
      <c r="V47" s="22">
        <f t="shared" si="4"/>
        <v>-61.33592300556586</v>
      </c>
      <c r="W47" s="22">
        <v>13148641</v>
      </c>
      <c r="X47" s="22">
        <f t="shared" si="2"/>
        <v>-0.14882074078242155</v>
      </c>
      <c r="Y47" s="24">
        <f t="shared" si="3"/>
        <v>-8.8825305357400436E-2</v>
      </c>
    </row>
    <row r="48" spans="1:25" s="3" customFormat="1" ht="11.25" customHeight="1" x14ac:dyDescent="0.2">
      <c r="A48" s="2">
        <v>18779</v>
      </c>
      <c r="B48" s="4" t="s">
        <v>21</v>
      </c>
      <c r="C48" s="4" t="s">
        <v>10</v>
      </c>
      <c r="D48" s="4">
        <v>890702292</v>
      </c>
      <c r="E48" s="4" t="s">
        <v>72</v>
      </c>
      <c r="F48" s="4" t="s">
        <v>166</v>
      </c>
      <c r="G48" s="4" t="s">
        <v>85</v>
      </c>
      <c r="H48" s="4" t="s">
        <v>11</v>
      </c>
      <c r="I48" s="4" t="s">
        <v>167</v>
      </c>
      <c r="J48" s="4" t="s">
        <v>168</v>
      </c>
      <c r="K48" s="4" t="s">
        <v>169</v>
      </c>
      <c r="L48" s="4" t="s">
        <v>13</v>
      </c>
      <c r="M48" s="4">
        <v>7207974</v>
      </c>
      <c r="N48" s="4">
        <v>19681869</v>
      </c>
      <c r="O48" s="4">
        <v>250745</v>
      </c>
      <c r="P48" s="4">
        <v>1438498</v>
      </c>
      <c r="Q48" s="4">
        <v>18243371</v>
      </c>
      <c r="R48" s="4">
        <v>472523</v>
      </c>
      <c r="S48" s="4"/>
      <c r="T48" s="22">
        <f t="shared" si="0"/>
        <v>28.746232227960679</v>
      </c>
      <c r="U48" s="22">
        <f t="shared" si="1"/>
        <v>7.308746948778086E-2</v>
      </c>
      <c r="V48" s="22"/>
      <c r="W48" s="22">
        <v>13148642</v>
      </c>
      <c r="X48" s="22">
        <f t="shared" si="2"/>
        <v>2.5901079356441307E-2</v>
      </c>
      <c r="Y48" s="24">
        <f t="shared" si="3"/>
        <v>2.4008035009276812E-2</v>
      </c>
    </row>
    <row r="49" spans="1:25" s="3" customFormat="1" ht="11.25" customHeight="1" x14ac:dyDescent="0.2">
      <c r="A49" s="2">
        <v>21197</v>
      </c>
      <c r="B49" s="4" t="s">
        <v>21</v>
      </c>
      <c r="C49" s="4" t="s">
        <v>10</v>
      </c>
      <c r="D49" s="4">
        <v>900036439</v>
      </c>
      <c r="E49" s="4" t="s">
        <v>72</v>
      </c>
      <c r="F49" s="4" t="s">
        <v>170</v>
      </c>
      <c r="G49" s="4" t="s">
        <v>85</v>
      </c>
      <c r="H49" s="4" t="s">
        <v>16</v>
      </c>
      <c r="I49" s="4" t="s">
        <v>171</v>
      </c>
      <c r="J49" s="4" t="s">
        <v>32</v>
      </c>
      <c r="K49" s="4" t="s">
        <v>172</v>
      </c>
      <c r="L49" s="4" t="s">
        <v>13</v>
      </c>
      <c r="M49" s="4">
        <v>1444591</v>
      </c>
      <c r="N49" s="4">
        <v>1937472</v>
      </c>
      <c r="O49" s="4">
        <v>1451349</v>
      </c>
      <c r="P49" s="4">
        <v>1451349</v>
      </c>
      <c r="Q49" s="4">
        <v>486123</v>
      </c>
      <c r="R49" s="4">
        <v>291065</v>
      </c>
      <c r="S49" s="4">
        <v>25081</v>
      </c>
      <c r="T49" s="22">
        <f t="shared" si="0"/>
        <v>0.99534364236307049</v>
      </c>
      <c r="U49" s="22">
        <f t="shared" si="1"/>
        <v>0.74909418045783371</v>
      </c>
      <c r="V49" s="22">
        <f t="shared" si="4"/>
        <v>11.604999800645908</v>
      </c>
      <c r="W49" s="22">
        <v>13148643</v>
      </c>
      <c r="X49" s="22">
        <f t="shared" si="2"/>
        <v>0.59874764205766851</v>
      </c>
      <c r="Y49" s="24">
        <f t="shared" si="3"/>
        <v>0.15022926782941895</v>
      </c>
    </row>
    <row r="50" spans="1:25" s="3" customFormat="1" ht="11.25" customHeight="1" x14ac:dyDescent="0.2">
      <c r="A50" s="2">
        <v>22749</v>
      </c>
      <c r="B50" s="4" t="s">
        <v>21</v>
      </c>
      <c r="C50" s="4" t="s">
        <v>10</v>
      </c>
      <c r="D50" s="4">
        <v>900103996</v>
      </c>
      <c r="E50" s="4" t="s">
        <v>72</v>
      </c>
      <c r="F50" s="4" t="s">
        <v>173</v>
      </c>
      <c r="G50" s="4" t="s">
        <v>85</v>
      </c>
      <c r="H50" s="4" t="s">
        <v>11</v>
      </c>
      <c r="I50" s="4" t="s">
        <v>174</v>
      </c>
      <c r="J50" s="4" t="s">
        <v>17</v>
      </c>
      <c r="K50" s="4" t="s">
        <v>18</v>
      </c>
      <c r="L50" s="4" t="s">
        <v>13</v>
      </c>
      <c r="M50" s="4">
        <v>8629203</v>
      </c>
      <c r="N50" s="4">
        <v>14751512</v>
      </c>
      <c r="O50" s="4">
        <v>539841</v>
      </c>
      <c r="P50" s="4">
        <v>633761</v>
      </c>
      <c r="Q50" s="4">
        <v>14117751</v>
      </c>
      <c r="R50" s="4">
        <v>1740128</v>
      </c>
      <c r="S50" s="4">
        <v>40436</v>
      </c>
      <c r="T50" s="22">
        <f t="shared" si="0"/>
        <v>15.984712165248656</v>
      </c>
      <c r="U50" s="22">
        <f t="shared" si="1"/>
        <v>4.2962443443085696E-2</v>
      </c>
      <c r="V50" s="22">
        <f t="shared" si="4"/>
        <v>43.034128004748247</v>
      </c>
      <c r="W50" s="22">
        <v>13148644</v>
      </c>
      <c r="X50" s="22">
        <f t="shared" si="2"/>
        <v>0.12325815917846972</v>
      </c>
      <c r="Y50" s="24">
        <f t="shared" si="3"/>
        <v>0.11796268748586586</v>
      </c>
    </row>
    <row r="51" spans="1:25" s="3" customFormat="1" ht="11.25" customHeight="1" x14ac:dyDescent="0.2">
      <c r="A51" s="2">
        <v>23009</v>
      </c>
      <c r="B51" s="4" t="s">
        <v>21</v>
      </c>
      <c r="C51" s="4" t="s">
        <v>10</v>
      </c>
      <c r="D51" s="4">
        <v>900113804</v>
      </c>
      <c r="E51" s="4" t="s">
        <v>72</v>
      </c>
      <c r="F51" s="4" t="s">
        <v>175</v>
      </c>
      <c r="G51" s="4" t="s">
        <v>85</v>
      </c>
      <c r="H51" s="4" t="s">
        <v>11</v>
      </c>
      <c r="I51" s="4" t="s">
        <v>176</v>
      </c>
      <c r="J51" s="4" t="s">
        <v>12</v>
      </c>
      <c r="K51" s="4" t="s">
        <v>12</v>
      </c>
      <c r="L51" s="4" t="s">
        <v>13</v>
      </c>
      <c r="M51" s="4">
        <v>3847556</v>
      </c>
      <c r="N51" s="4">
        <v>5394210</v>
      </c>
      <c r="O51" s="4">
        <v>1742942</v>
      </c>
      <c r="P51" s="4">
        <v>3889322</v>
      </c>
      <c r="Q51" s="4">
        <v>1504888</v>
      </c>
      <c r="R51" s="4">
        <v>373404</v>
      </c>
      <c r="S51" s="4">
        <v>186256</v>
      </c>
      <c r="T51" s="22">
        <f t="shared" si="0"/>
        <v>2.2075066181203966</v>
      </c>
      <c r="U51" s="22">
        <f t="shared" si="1"/>
        <v>0.72101790623650175</v>
      </c>
      <c r="V51" s="22">
        <f t="shared" si="4"/>
        <v>2.0047891074649944</v>
      </c>
      <c r="W51" s="22">
        <v>13148645</v>
      </c>
      <c r="X51" s="22">
        <f t="shared" si="2"/>
        <v>0.24812743539718571</v>
      </c>
      <c r="Y51" s="24">
        <f t="shared" si="3"/>
        <v>6.9223111447274027E-2</v>
      </c>
    </row>
    <row r="52" spans="1:25" s="3" customFormat="1" ht="11.25" customHeight="1" x14ac:dyDescent="0.2">
      <c r="A52" s="2">
        <v>23459</v>
      </c>
      <c r="B52" s="4" t="s">
        <v>21</v>
      </c>
      <c r="C52" s="4" t="s">
        <v>10</v>
      </c>
      <c r="D52" s="4">
        <v>900132333</v>
      </c>
      <c r="E52" s="4" t="s">
        <v>72</v>
      </c>
      <c r="F52" s="4" t="s">
        <v>177</v>
      </c>
      <c r="G52" s="4" t="s">
        <v>85</v>
      </c>
      <c r="H52" s="4" t="s">
        <v>11</v>
      </c>
      <c r="I52" s="4" t="s">
        <v>178</v>
      </c>
      <c r="J52" s="4" t="s">
        <v>19</v>
      </c>
      <c r="K52" s="4" t="s">
        <v>20</v>
      </c>
      <c r="L52" s="4" t="s">
        <v>13</v>
      </c>
      <c r="M52" s="4">
        <v>4111445</v>
      </c>
      <c r="N52" s="4">
        <v>5586219</v>
      </c>
      <c r="O52" s="4">
        <v>982528</v>
      </c>
      <c r="P52" s="4">
        <v>1904007</v>
      </c>
      <c r="Q52" s="4">
        <v>3682212</v>
      </c>
      <c r="R52" s="4">
        <v>760117</v>
      </c>
      <c r="S52" s="4"/>
      <c r="T52" s="22">
        <f t="shared" si="0"/>
        <v>4.1845575902162588</v>
      </c>
      <c r="U52" s="22">
        <f t="shared" si="1"/>
        <v>0.3408400207725476</v>
      </c>
      <c r="V52" s="22"/>
      <c r="W52" s="22">
        <v>13148646</v>
      </c>
      <c r="X52" s="22">
        <f t="shared" si="2"/>
        <v>0.20642945055852296</v>
      </c>
      <c r="Y52" s="24">
        <f t="shared" si="3"/>
        <v>0.13607003234209042</v>
      </c>
    </row>
    <row r="53" spans="1:25" s="3" customFormat="1" ht="11.25" customHeight="1" x14ac:dyDescent="0.2">
      <c r="A53" s="2">
        <v>24559</v>
      </c>
      <c r="B53" s="4" t="s">
        <v>21</v>
      </c>
      <c r="C53" s="4" t="s">
        <v>10</v>
      </c>
      <c r="D53" s="4">
        <v>900174994</v>
      </c>
      <c r="E53" s="4" t="s">
        <v>72</v>
      </c>
      <c r="F53" s="4" t="s">
        <v>179</v>
      </c>
      <c r="G53" s="4" t="s">
        <v>85</v>
      </c>
      <c r="H53" s="4" t="s">
        <v>11</v>
      </c>
      <c r="I53" s="4" t="s">
        <v>180</v>
      </c>
      <c r="J53" s="4" t="s">
        <v>12</v>
      </c>
      <c r="K53" s="4" t="s">
        <v>12</v>
      </c>
      <c r="L53" s="4" t="s">
        <v>13</v>
      </c>
      <c r="M53" s="4">
        <v>3160802</v>
      </c>
      <c r="N53" s="4">
        <v>3164788</v>
      </c>
      <c r="O53" s="4">
        <v>1143616</v>
      </c>
      <c r="P53" s="4">
        <v>1143621</v>
      </c>
      <c r="Q53" s="4">
        <v>2021167</v>
      </c>
      <c r="R53" s="4">
        <v>97270</v>
      </c>
      <c r="S53" s="4">
        <v>57433</v>
      </c>
      <c r="T53" s="22">
        <f t="shared" si="0"/>
        <v>2.7638665426157032</v>
      </c>
      <c r="U53" s="22">
        <f t="shared" si="1"/>
        <v>0.36135785398579623</v>
      </c>
      <c r="V53" s="22"/>
      <c r="W53" s="22">
        <v>13148647</v>
      </c>
      <c r="X53" s="22">
        <f t="shared" si="2"/>
        <v>4.8125662055634198E-2</v>
      </c>
      <c r="Y53" s="24">
        <f t="shared" si="3"/>
        <v>3.0735076093564562E-2</v>
      </c>
    </row>
    <row r="54" spans="1:25" s="3" customFormat="1" ht="11.25" customHeight="1" x14ac:dyDescent="0.2">
      <c r="A54" s="2">
        <v>24769</v>
      </c>
      <c r="B54" s="4" t="s">
        <v>21</v>
      </c>
      <c r="C54" s="4" t="s">
        <v>10</v>
      </c>
      <c r="D54" s="4">
        <v>900183526</v>
      </c>
      <c r="E54" s="4" t="s">
        <v>72</v>
      </c>
      <c r="F54" s="4" t="s">
        <v>181</v>
      </c>
      <c r="G54" s="4" t="s">
        <v>85</v>
      </c>
      <c r="H54" s="4" t="s">
        <v>11</v>
      </c>
      <c r="I54" s="4" t="s">
        <v>182</v>
      </c>
      <c r="J54" s="4" t="s">
        <v>27</v>
      </c>
      <c r="K54" s="4" t="s">
        <v>28</v>
      </c>
      <c r="L54" s="4" t="s">
        <v>13</v>
      </c>
      <c r="M54" s="4">
        <v>159216</v>
      </c>
      <c r="N54" s="4">
        <v>3581437</v>
      </c>
      <c r="O54" s="4">
        <v>7381</v>
      </c>
      <c r="P54" s="4">
        <v>553007</v>
      </c>
      <c r="Q54" s="4">
        <v>3028430</v>
      </c>
      <c r="R54" s="4">
        <v>-116612</v>
      </c>
      <c r="S54" s="4">
        <v>152</v>
      </c>
      <c r="T54" s="22">
        <f t="shared" si="0"/>
        <v>21.571060831865601</v>
      </c>
      <c r="U54" s="22">
        <f t="shared" si="1"/>
        <v>0.15440924969502465</v>
      </c>
      <c r="V54" s="22">
        <f t="shared" si="4"/>
        <v>-767.18421052631584</v>
      </c>
      <c r="W54" s="22">
        <v>13148648</v>
      </c>
      <c r="X54" s="22">
        <f t="shared" si="2"/>
        <v>-3.8505760410509737E-2</v>
      </c>
      <c r="Y54" s="24">
        <f t="shared" si="3"/>
        <v>-3.2560114836586544E-2</v>
      </c>
    </row>
    <row r="55" spans="1:25" s="3" customFormat="1" ht="11.25" customHeight="1" x14ac:dyDescent="0.2">
      <c r="A55" s="2">
        <v>25067</v>
      </c>
      <c r="B55" s="4" t="s">
        <v>21</v>
      </c>
      <c r="C55" s="4" t="s">
        <v>10</v>
      </c>
      <c r="D55" s="4">
        <v>900194955</v>
      </c>
      <c r="E55" s="4" t="s">
        <v>72</v>
      </c>
      <c r="F55" s="4" t="s">
        <v>183</v>
      </c>
      <c r="G55" s="4" t="s">
        <v>85</v>
      </c>
      <c r="H55" s="4" t="s">
        <v>11</v>
      </c>
      <c r="I55" s="4" t="s">
        <v>184</v>
      </c>
      <c r="J55" s="4" t="s">
        <v>12</v>
      </c>
      <c r="K55" s="4" t="s">
        <v>12</v>
      </c>
      <c r="L55" s="4" t="s">
        <v>13</v>
      </c>
      <c r="M55" s="4">
        <v>1936407</v>
      </c>
      <c r="N55" s="4">
        <v>2805877</v>
      </c>
      <c r="O55" s="4">
        <v>417381</v>
      </c>
      <c r="P55" s="4">
        <v>1576810</v>
      </c>
      <c r="Q55" s="4">
        <v>1229067</v>
      </c>
      <c r="R55" s="4">
        <v>161120</v>
      </c>
      <c r="S55" s="4">
        <v>1031</v>
      </c>
      <c r="T55" s="22">
        <f t="shared" si="0"/>
        <v>4.6394229732546526</v>
      </c>
      <c r="U55" s="22">
        <f t="shared" si="1"/>
        <v>0.56196690018842599</v>
      </c>
      <c r="V55" s="22">
        <f t="shared" si="4"/>
        <v>156.27546071774975</v>
      </c>
      <c r="W55" s="22">
        <v>13148649</v>
      </c>
      <c r="X55" s="22">
        <f t="shared" si="2"/>
        <v>0.13109130747143971</v>
      </c>
      <c r="Y55" s="24">
        <f t="shared" si="3"/>
        <v>5.7422331770066899E-2</v>
      </c>
    </row>
    <row r="56" spans="1:25" s="3" customFormat="1" x14ac:dyDescent="0.2">
      <c r="A56" s="2">
        <v>25205</v>
      </c>
      <c r="B56" s="4" t="s">
        <v>21</v>
      </c>
      <c r="C56" s="4" t="s">
        <v>10</v>
      </c>
      <c r="D56" s="4">
        <v>900200903</v>
      </c>
      <c r="E56" s="4" t="s">
        <v>72</v>
      </c>
      <c r="F56" s="4" t="s">
        <v>185</v>
      </c>
      <c r="G56" s="4" t="s">
        <v>85</v>
      </c>
      <c r="H56" s="4" t="s">
        <v>11</v>
      </c>
      <c r="I56" s="4" t="s">
        <v>186</v>
      </c>
      <c r="J56" s="4" t="s">
        <v>12</v>
      </c>
      <c r="K56" s="4" t="s">
        <v>12</v>
      </c>
      <c r="L56" s="4" t="s">
        <v>13</v>
      </c>
      <c r="M56" s="4">
        <v>5470774</v>
      </c>
      <c r="N56" s="4">
        <v>23997397</v>
      </c>
      <c r="O56" s="4">
        <v>5020370</v>
      </c>
      <c r="P56" s="4">
        <v>10922211</v>
      </c>
      <c r="Q56" s="4">
        <v>13075186</v>
      </c>
      <c r="R56" s="4">
        <v>2684511</v>
      </c>
      <c r="S56" s="4">
        <v>912488</v>
      </c>
      <c r="T56" s="22">
        <f t="shared" si="0"/>
        <v>1.0897152998683364</v>
      </c>
      <c r="U56" s="22">
        <f t="shared" si="1"/>
        <v>0.45514148888731559</v>
      </c>
      <c r="V56" s="22">
        <f t="shared" si="4"/>
        <v>2.9419685519152035</v>
      </c>
      <c r="W56" s="22">
        <v>13148650</v>
      </c>
      <c r="X56" s="22">
        <f t="shared" si="2"/>
        <v>0.20531340816107702</v>
      </c>
      <c r="Y56" s="24">
        <f t="shared" si="3"/>
        <v>0.11186675788211529</v>
      </c>
    </row>
    <row r="57" spans="1:25" s="3" customFormat="1" x14ac:dyDescent="0.2">
      <c r="A57" s="2">
        <v>25283</v>
      </c>
      <c r="B57" s="4" t="s">
        <v>21</v>
      </c>
      <c r="C57" s="4" t="s">
        <v>10</v>
      </c>
      <c r="D57" s="4">
        <v>900203605</v>
      </c>
      <c r="E57" s="4" t="s">
        <v>72</v>
      </c>
      <c r="F57" s="4" t="s">
        <v>187</v>
      </c>
      <c r="G57" s="4" t="s">
        <v>85</v>
      </c>
      <c r="H57" s="4" t="s">
        <v>11</v>
      </c>
      <c r="I57" s="4" t="s">
        <v>188</v>
      </c>
      <c r="J57" s="4" t="s">
        <v>43</v>
      </c>
      <c r="K57" s="4" t="s">
        <v>45</v>
      </c>
      <c r="L57" s="4" t="s">
        <v>13</v>
      </c>
      <c r="M57" s="4">
        <v>377449</v>
      </c>
      <c r="N57" s="4">
        <v>1283478</v>
      </c>
      <c r="O57" s="4">
        <v>171945</v>
      </c>
      <c r="P57" s="4">
        <v>642776</v>
      </c>
      <c r="Q57" s="4">
        <v>640702</v>
      </c>
      <c r="R57" s="4">
        <v>64957</v>
      </c>
      <c r="S57" s="4">
        <v>20717</v>
      </c>
      <c r="T57" s="22">
        <f t="shared" si="0"/>
        <v>2.1951728750472537</v>
      </c>
      <c r="U57" s="22">
        <f t="shared" si="1"/>
        <v>0.50080796086882673</v>
      </c>
      <c r="V57" s="22">
        <f t="shared" si="4"/>
        <v>3.1354443210889609</v>
      </c>
      <c r="W57" s="22">
        <v>13148651</v>
      </c>
      <c r="X57" s="22">
        <f t="shared" si="2"/>
        <v>0.10138410680784514</v>
      </c>
      <c r="Y57" s="24">
        <f t="shared" si="3"/>
        <v>5.061013901290088E-2</v>
      </c>
    </row>
    <row r="58" spans="1:25" s="3" customFormat="1" x14ac:dyDescent="0.2">
      <c r="A58" s="2">
        <v>25883</v>
      </c>
      <c r="B58" s="4" t="s">
        <v>21</v>
      </c>
      <c r="C58" s="4" t="s">
        <v>10</v>
      </c>
      <c r="D58" s="4">
        <v>900229746</v>
      </c>
      <c r="E58" s="4" t="s">
        <v>72</v>
      </c>
      <c r="F58" s="4" t="s">
        <v>189</v>
      </c>
      <c r="G58" s="4" t="s">
        <v>85</v>
      </c>
      <c r="H58" s="4" t="s">
        <v>16</v>
      </c>
      <c r="I58" s="4" t="s">
        <v>190</v>
      </c>
      <c r="J58" s="4" t="s">
        <v>25</v>
      </c>
      <c r="K58" s="4" t="s">
        <v>46</v>
      </c>
      <c r="L58" s="4" t="s">
        <v>13</v>
      </c>
      <c r="M58" s="4">
        <v>1592163</v>
      </c>
      <c r="N58" s="4">
        <v>4226418</v>
      </c>
      <c r="O58" s="4">
        <v>1427020</v>
      </c>
      <c r="P58" s="4">
        <v>2586905</v>
      </c>
      <c r="Q58" s="4">
        <v>1639513</v>
      </c>
      <c r="R58" s="4">
        <v>-79429</v>
      </c>
      <c r="S58" s="4">
        <v>3853</v>
      </c>
      <c r="T58" s="22">
        <f t="shared" si="0"/>
        <v>1.11572577819512</v>
      </c>
      <c r="U58" s="22">
        <f t="shared" si="1"/>
        <v>0.61207978008800834</v>
      </c>
      <c r="V58" s="22"/>
      <c r="W58" s="22">
        <v>13148652</v>
      </c>
      <c r="X58" s="22">
        <f t="shared" si="2"/>
        <v>-4.8446703380821014E-2</v>
      </c>
      <c r="Y58" s="24">
        <f t="shared" si="3"/>
        <v>-1.8793455829499116E-2</v>
      </c>
    </row>
    <row r="59" spans="1:25" s="3" customFormat="1" x14ac:dyDescent="0.2">
      <c r="A59" s="2">
        <v>26055</v>
      </c>
      <c r="B59" s="4" t="s">
        <v>21</v>
      </c>
      <c r="C59" s="4" t="s">
        <v>10</v>
      </c>
      <c r="D59" s="4">
        <v>900236618</v>
      </c>
      <c r="E59" s="4" t="s">
        <v>72</v>
      </c>
      <c r="F59" s="4" t="s">
        <v>191</v>
      </c>
      <c r="G59" s="4" t="s">
        <v>85</v>
      </c>
      <c r="H59" s="4" t="s">
        <v>11</v>
      </c>
      <c r="I59" s="4" t="s">
        <v>192</v>
      </c>
      <c r="J59" s="4" t="s">
        <v>19</v>
      </c>
      <c r="K59" s="4" t="s">
        <v>20</v>
      </c>
      <c r="L59" s="4" t="s">
        <v>13</v>
      </c>
      <c r="M59" s="4">
        <v>563112</v>
      </c>
      <c r="N59" s="4">
        <v>1691211</v>
      </c>
      <c r="O59" s="4">
        <v>138587</v>
      </c>
      <c r="P59" s="4">
        <v>1014127</v>
      </c>
      <c r="Q59" s="4">
        <v>677084</v>
      </c>
      <c r="R59" s="4">
        <v>305434</v>
      </c>
      <c r="S59" s="4">
        <v>88959</v>
      </c>
      <c r="T59" s="22">
        <f t="shared" si="0"/>
        <v>4.0632382546703516</v>
      </c>
      <c r="U59" s="22">
        <f t="shared" si="1"/>
        <v>0.59964546115180184</v>
      </c>
      <c r="V59" s="22"/>
      <c r="W59" s="22">
        <v>13148653</v>
      </c>
      <c r="X59" s="22">
        <f t="shared" si="2"/>
        <v>0.45110207891487614</v>
      </c>
      <c r="Y59" s="24">
        <f t="shared" si="3"/>
        <v>0.18060076477742873</v>
      </c>
    </row>
    <row r="60" spans="1:25" s="3" customFormat="1" x14ac:dyDescent="0.2">
      <c r="A60" s="2">
        <v>26435</v>
      </c>
      <c r="B60" s="4" t="s">
        <v>21</v>
      </c>
      <c r="C60" s="4" t="s">
        <v>10</v>
      </c>
      <c r="D60" s="4">
        <v>900253487</v>
      </c>
      <c r="E60" s="4" t="s">
        <v>72</v>
      </c>
      <c r="F60" s="4" t="s">
        <v>193</v>
      </c>
      <c r="G60" s="4" t="s">
        <v>85</v>
      </c>
      <c r="H60" s="4" t="s">
        <v>11</v>
      </c>
      <c r="I60" s="4" t="s">
        <v>194</v>
      </c>
      <c r="J60" s="4" t="s">
        <v>25</v>
      </c>
      <c r="K60" s="4" t="s">
        <v>29</v>
      </c>
      <c r="L60" s="4" t="s">
        <v>13</v>
      </c>
      <c r="M60" s="4">
        <v>578277</v>
      </c>
      <c r="N60" s="4">
        <v>582382</v>
      </c>
      <c r="O60" s="4">
        <v>419259</v>
      </c>
      <c r="P60" s="4">
        <v>419259</v>
      </c>
      <c r="Q60" s="4">
        <v>163123</v>
      </c>
      <c r="R60" s="4">
        <v>19029</v>
      </c>
      <c r="S60" s="4">
        <v>2546</v>
      </c>
      <c r="T60" s="22">
        <f t="shared" si="0"/>
        <v>1.3792834500869391</v>
      </c>
      <c r="U60" s="22">
        <f t="shared" si="1"/>
        <v>0.71990377449852505</v>
      </c>
      <c r="V60" s="22"/>
      <c r="W60" s="22">
        <v>13148654</v>
      </c>
      <c r="X60" s="22">
        <f t="shared" si="2"/>
        <v>0.11665430380755626</v>
      </c>
      <c r="Y60" s="24">
        <f t="shared" si="3"/>
        <v>3.2674430184998847E-2</v>
      </c>
    </row>
    <row r="61" spans="1:25" s="3" customFormat="1" x14ac:dyDescent="0.2">
      <c r="A61" s="2">
        <v>27039</v>
      </c>
      <c r="B61" s="4" t="s">
        <v>21</v>
      </c>
      <c r="C61" s="4" t="s">
        <v>10</v>
      </c>
      <c r="D61" s="4">
        <v>900277743</v>
      </c>
      <c r="E61" s="4" t="s">
        <v>72</v>
      </c>
      <c r="F61" s="4" t="s">
        <v>195</v>
      </c>
      <c r="G61" s="4" t="s">
        <v>85</v>
      </c>
      <c r="H61" s="4" t="s">
        <v>11</v>
      </c>
      <c r="I61" s="4" t="s">
        <v>196</v>
      </c>
      <c r="J61" s="4" t="s">
        <v>14</v>
      </c>
      <c r="K61" s="4" t="s">
        <v>30</v>
      </c>
      <c r="L61" s="4" t="s">
        <v>13</v>
      </c>
      <c r="M61" s="4">
        <v>12058272</v>
      </c>
      <c r="N61" s="4">
        <v>51111001</v>
      </c>
      <c r="O61" s="4">
        <v>20634126</v>
      </c>
      <c r="P61" s="4">
        <v>41300075</v>
      </c>
      <c r="Q61" s="4">
        <v>9810926</v>
      </c>
      <c r="R61" s="4">
        <v>5849017</v>
      </c>
      <c r="S61" s="4">
        <v>3645243</v>
      </c>
      <c r="T61" s="22">
        <f t="shared" si="0"/>
        <v>0.58438491652130065</v>
      </c>
      <c r="U61" s="22">
        <f t="shared" si="1"/>
        <v>0.80804668646579625</v>
      </c>
      <c r="V61" s="22">
        <f t="shared" si="4"/>
        <v>1.604561616331202</v>
      </c>
      <c r="W61" s="22">
        <v>13148655</v>
      </c>
      <c r="X61" s="22">
        <f t="shared" si="2"/>
        <v>0.59617379643878676</v>
      </c>
      <c r="Y61" s="24">
        <f t="shared" si="3"/>
        <v>0.11443753566869097</v>
      </c>
    </row>
    <row r="62" spans="1:25" s="3" customFormat="1" x14ac:dyDescent="0.2">
      <c r="A62" s="2">
        <v>27381</v>
      </c>
      <c r="B62" s="4" t="s">
        <v>21</v>
      </c>
      <c r="C62" s="4" t="s">
        <v>10</v>
      </c>
      <c r="D62" s="4">
        <v>900296738</v>
      </c>
      <c r="E62" s="4" t="s">
        <v>72</v>
      </c>
      <c r="F62" s="4" t="s">
        <v>197</v>
      </c>
      <c r="G62" s="4" t="s">
        <v>85</v>
      </c>
      <c r="H62" s="4" t="s">
        <v>11</v>
      </c>
      <c r="I62" s="4" t="s">
        <v>198</v>
      </c>
      <c r="J62" s="4" t="s">
        <v>25</v>
      </c>
      <c r="K62" s="4" t="s">
        <v>71</v>
      </c>
      <c r="L62" s="4" t="s">
        <v>13</v>
      </c>
      <c r="M62" s="4">
        <v>731489</v>
      </c>
      <c r="N62" s="4">
        <v>1886250</v>
      </c>
      <c r="O62" s="4">
        <v>463439</v>
      </c>
      <c r="P62" s="4">
        <v>864963</v>
      </c>
      <c r="Q62" s="4">
        <v>1021287</v>
      </c>
      <c r="R62" s="4">
        <v>51317</v>
      </c>
      <c r="S62" s="4"/>
      <c r="T62" s="22">
        <f t="shared" si="0"/>
        <v>1.5783932729010721</v>
      </c>
      <c r="U62" s="22">
        <f t="shared" si="1"/>
        <v>0.45856222664015905</v>
      </c>
      <c r="V62" s="22"/>
      <c r="W62" s="22">
        <v>13148656</v>
      </c>
      <c r="X62" s="22">
        <f t="shared" si="2"/>
        <v>5.0247383938109465E-2</v>
      </c>
      <c r="Y62" s="24">
        <f t="shared" si="3"/>
        <v>2.7205831676607024E-2</v>
      </c>
    </row>
    <row r="63" spans="1:25" s="3" customFormat="1" x14ac:dyDescent="0.2">
      <c r="A63" s="2">
        <v>27499</v>
      </c>
      <c r="B63" s="4" t="s">
        <v>21</v>
      </c>
      <c r="C63" s="4" t="s">
        <v>10</v>
      </c>
      <c r="D63" s="4">
        <v>900301329</v>
      </c>
      <c r="E63" s="4" t="s">
        <v>72</v>
      </c>
      <c r="F63" s="4" t="s">
        <v>199</v>
      </c>
      <c r="G63" s="4" t="s">
        <v>85</v>
      </c>
      <c r="H63" s="4" t="s">
        <v>11</v>
      </c>
      <c r="I63" s="4" t="s">
        <v>200</v>
      </c>
      <c r="J63" s="4" t="s">
        <v>12</v>
      </c>
      <c r="K63" s="4" t="s">
        <v>12</v>
      </c>
      <c r="L63" s="4" t="s">
        <v>13</v>
      </c>
      <c r="M63" s="4">
        <v>3335540</v>
      </c>
      <c r="N63" s="4">
        <v>6554973</v>
      </c>
      <c r="O63" s="4">
        <v>1397183</v>
      </c>
      <c r="P63" s="4">
        <v>1723278</v>
      </c>
      <c r="Q63" s="4">
        <v>4831695</v>
      </c>
      <c r="R63" s="4">
        <v>425232</v>
      </c>
      <c r="S63" s="4"/>
      <c r="T63" s="22">
        <f t="shared" si="0"/>
        <v>2.3873322249125564</v>
      </c>
      <c r="U63" s="22">
        <f t="shared" si="1"/>
        <v>0.26289627737597088</v>
      </c>
      <c r="V63" s="22"/>
      <c r="W63" s="22">
        <v>13148657</v>
      </c>
      <c r="X63" s="22">
        <f t="shared" si="2"/>
        <v>8.8008866453697931E-2</v>
      </c>
      <c r="Y63" s="24">
        <f t="shared" si="3"/>
        <v>6.4871663086941783E-2</v>
      </c>
    </row>
    <row r="64" spans="1:25" s="3" customFormat="1" x14ac:dyDescent="0.2">
      <c r="A64" s="2">
        <v>28055</v>
      </c>
      <c r="B64" s="4" t="s">
        <v>21</v>
      </c>
      <c r="C64" s="4" t="s">
        <v>10</v>
      </c>
      <c r="D64" s="4">
        <v>900323257</v>
      </c>
      <c r="E64" s="4" t="s">
        <v>72</v>
      </c>
      <c r="F64" s="4" t="s">
        <v>201</v>
      </c>
      <c r="G64" s="4" t="s">
        <v>85</v>
      </c>
      <c r="H64" s="4" t="s">
        <v>11</v>
      </c>
      <c r="I64" s="4" t="s">
        <v>202</v>
      </c>
      <c r="J64" s="4" t="s">
        <v>19</v>
      </c>
      <c r="K64" s="4" t="s">
        <v>20</v>
      </c>
      <c r="L64" s="4" t="s">
        <v>13</v>
      </c>
      <c r="M64" s="4">
        <v>7219921</v>
      </c>
      <c r="N64" s="4">
        <v>27801004</v>
      </c>
      <c r="O64" s="4">
        <v>15647963</v>
      </c>
      <c r="P64" s="4">
        <v>19559822</v>
      </c>
      <c r="Q64" s="4">
        <v>8241182</v>
      </c>
      <c r="R64" s="4">
        <v>541189</v>
      </c>
      <c r="S64" s="4">
        <v>97367</v>
      </c>
      <c r="T64" s="22">
        <f t="shared" si="0"/>
        <v>0.46139686040924305</v>
      </c>
      <c r="U64" s="22">
        <f t="shared" si="1"/>
        <v>0.70356531008736234</v>
      </c>
      <c r="V64" s="22">
        <f t="shared" si="4"/>
        <v>5.5582384175336612</v>
      </c>
      <c r="W64" s="22">
        <v>13148658</v>
      </c>
      <c r="X64" s="22">
        <f t="shared" si="2"/>
        <v>6.5668856724678565E-2</v>
      </c>
      <c r="Y64" s="24">
        <f t="shared" si="3"/>
        <v>1.9466527180097525E-2</v>
      </c>
    </row>
    <row r="65" spans="1:25" s="3" customFormat="1" x14ac:dyDescent="0.2">
      <c r="A65" s="2">
        <v>28167</v>
      </c>
      <c r="B65" s="4" t="s">
        <v>21</v>
      </c>
      <c r="C65" s="4" t="s">
        <v>10</v>
      </c>
      <c r="D65" s="4">
        <v>900327307</v>
      </c>
      <c r="E65" s="4" t="s">
        <v>72</v>
      </c>
      <c r="F65" s="4" t="s">
        <v>203</v>
      </c>
      <c r="G65" s="4" t="s">
        <v>85</v>
      </c>
      <c r="H65" s="4" t="s">
        <v>11</v>
      </c>
      <c r="I65" s="4" t="s">
        <v>204</v>
      </c>
      <c r="J65" s="4" t="s">
        <v>32</v>
      </c>
      <c r="K65" s="4" t="s">
        <v>83</v>
      </c>
      <c r="L65" s="4" t="s">
        <v>13</v>
      </c>
      <c r="M65" s="4">
        <v>5082537</v>
      </c>
      <c r="N65" s="4">
        <v>10037582</v>
      </c>
      <c r="O65" s="4">
        <v>574247</v>
      </c>
      <c r="P65" s="4">
        <v>5511304</v>
      </c>
      <c r="Q65" s="4">
        <v>4526278</v>
      </c>
      <c r="R65" s="4">
        <v>508968</v>
      </c>
      <c r="S65" s="4">
        <v>0</v>
      </c>
      <c r="T65" s="22">
        <f t="shared" si="0"/>
        <v>8.8507854633981538</v>
      </c>
      <c r="U65" s="22">
        <f t="shared" si="1"/>
        <v>0.54906689678848952</v>
      </c>
      <c r="V65" s="22"/>
      <c r="W65" s="22">
        <v>13148659</v>
      </c>
      <c r="X65" s="22">
        <f t="shared" si="2"/>
        <v>0.11244735740933279</v>
      </c>
      <c r="Y65" s="24">
        <f t="shared" si="3"/>
        <v>5.0706235824524271E-2</v>
      </c>
    </row>
    <row r="66" spans="1:25" s="3" customFormat="1" x14ac:dyDescent="0.2">
      <c r="A66" s="2">
        <v>28375</v>
      </c>
      <c r="B66" s="4" t="s">
        <v>21</v>
      </c>
      <c r="C66" s="4" t="s">
        <v>10</v>
      </c>
      <c r="D66" s="4">
        <v>900333885</v>
      </c>
      <c r="E66" s="4" t="s">
        <v>72</v>
      </c>
      <c r="F66" s="4" t="s">
        <v>205</v>
      </c>
      <c r="G66" s="4" t="s">
        <v>85</v>
      </c>
      <c r="H66" s="4" t="s">
        <v>11</v>
      </c>
      <c r="I66" s="4" t="s">
        <v>206</v>
      </c>
      <c r="J66" s="4" t="s">
        <v>36</v>
      </c>
      <c r="K66" s="4" t="s">
        <v>207</v>
      </c>
      <c r="L66" s="4" t="s">
        <v>13</v>
      </c>
      <c r="M66" s="4">
        <v>1620010</v>
      </c>
      <c r="N66" s="4">
        <v>4289121</v>
      </c>
      <c r="O66" s="4">
        <v>450753</v>
      </c>
      <c r="P66" s="4">
        <v>1766803</v>
      </c>
      <c r="Q66" s="4">
        <v>2522318</v>
      </c>
      <c r="R66" s="4">
        <v>339505</v>
      </c>
      <c r="S66" s="4">
        <v>277615</v>
      </c>
      <c r="T66" s="22">
        <f t="shared" si="0"/>
        <v>3.5940082484198661</v>
      </c>
      <c r="U66" s="22">
        <f t="shared" si="1"/>
        <v>0.41192659288464933</v>
      </c>
      <c r="V66" s="22">
        <f t="shared" si="4"/>
        <v>1.2229346396988636</v>
      </c>
      <c r="W66" s="22">
        <v>13148660</v>
      </c>
      <c r="X66" s="22">
        <f t="shared" si="2"/>
        <v>0.1346003953506259</v>
      </c>
      <c r="Y66" s="24">
        <f t="shared" si="3"/>
        <v>7.915491309291578E-2</v>
      </c>
    </row>
    <row r="67" spans="1:25" s="3" customFormat="1" x14ac:dyDescent="0.2">
      <c r="A67" s="2">
        <v>28613</v>
      </c>
      <c r="B67" s="4" t="s">
        <v>21</v>
      </c>
      <c r="C67" s="4" t="s">
        <v>10</v>
      </c>
      <c r="D67" s="4">
        <v>900341498</v>
      </c>
      <c r="E67" s="4" t="s">
        <v>72</v>
      </c>
      <c r="F67" s="4" t="s">
        <v>208</v>
      </c>
      <c r="G67" s="4" t="s">
        <v>85</v>
      </c>
      <c r="H67" s="4" t="s">
        <v>11</v>
      </c>
      <c r="I67" s="4" t="s">
        <v>209</v>
      </c>
      <c r="J67" s="4" t="s">
        <v>14</v>
      </c>
      <c r="K67" s="4" t="s">
        <v>81</v>
      </c>
      <c r="L67" s="4" t="s">
        <v>13</v>
      </c>
      <c r="M67" s="4">
        <v>21516170</v>
      </c>
      <c r="N67" s="4">
        <v>25054646</v>
      </c>
      <c r="O67" s="4">
        <v>14660334</v>
      </c>
      <c r="P67" s="4">
        <v>22993667</v>
      </c>
      <c r="Q67" s="4">
        <v>2060979</v>
      </c>
      <c r="R67" s="4">
        <v>517561</v>
      </c>
      <c r="S67" s="4">
        <v>412263</v>
      </c>
      <c r="T67" s="22">
        <f t="shared" si="0"/>
        <v>1.4676452801143549</v>
      </c>
      <c r="U67" s="22">
        <f t="shared" si="1"/>
        <v>0.91774064578681336</v>
      </c>
      <c r="V67" s="22">
        <f t="shared" si="4"/>
        <v>1.2554146261003292</v>
      </c>
      <c r="W67" s="22">
        <v>13148661</v>
      </c>
      <c r="X67" s="22">
        <f t="shared" si="2"/>
        <v>0.25112385909803059</v>
      </c>
      <c r="Y67" s="24">
        <f t="shared" si="3"/>
        <v>2.0657286476927272E-2</v>
      </c>
    </row>
    <row r="68" spans="1:25" s="3" customFormat="1" x14ac:dyDescent="0.2">
      <c r="A68" s="2">
        <v>29003</v>
      </c>
      <c r="B68" s="4" t="s">
        <v>21</v>
      </c>
      <c r="C68" s="4" t="s">
        <v>10</v>
      </c>
      <c r="D68" s="4">
        <v>900355170</v>
      </c>
      <c r="E68" s="4" t="s">
        <v>72</v>
      </c>
      <c r="F68" s="4" t="s">
        <v>210</v>
      </c>
      <c r="G68" s="4" t="s">
        <v>85</v>
      </c>
      <c r="H68" s="4" t="s">
        <v>11</v>
      </c>
      <c r="I68" s="4" t="s">
        <v>211</v>
      </c>
      <c r="J68" s="4" t="s">
        <v>14</v>
      </c>
      <c r="K68" s="4" t="s">
        <v>30</v>
      </c>
      <c r="L68" s="4" t="s">
        <v>13</v>
      </c>
      <c r="M68" s="4">
        <v>4834921</v>
      </c>
      <c r="N68" s="4">
        <v>5475802</v>
      </c>
      <c r="O68" s="4">
        <v>25033</v>
      </c>
      <c r="P68" s="4">
        <v>25033</v>
      </c>
      <c r="Q68" s="4">
        <v>5450769</v>
      </c>
      <c r="R68" s="4">
        <v>-386903</v>
      </c>
      <c r="S68" s="4"/>
      <c r="T68" s="22">
        <f t="shared" si="0"/>
        <v>193.14189270163385</v>
      </c>
      <c r="U68" s="22">
        <f t="shared" si="1"/>
        <v>4.5715677813039993E-3</v>
      </c>
      <c r="V68" s="22"/>
      <c r="W68" s="22">
        <v>13148662</v>
      </c>
      <c r="X68" s="22">
        <f t="shared" si="2"/>
        <v>-7.0981360611686167E-2</v>
      </c>
      <c r="Y68" s="24">
        <f t="shared" si="3"/>
        <v>-7.0656864510440662E-2</v>
      </c>
    </row>
    <row r="69" spans="1:25" s="3" customFormat="1" x14ac:dyDescent="0.2">
      <c r="A69" s="2">
        <v>29033</v>
      </c>
      <c r="B69" s="4" t="s">
        <v>21</v>
      </c>
      <c r="C69" s="4" t="s">
        <v>10</v>
      </c>
      <c r="D69" s="4">
        <v>900356025</v>
      </c>
      <c r="E69" s="4" t="s">
        <v>72</v>
      </c>
      <c r="F69" s="4" t="s">
        <v>212</v>
      </c>
      <c r="G69" s="4" t="s">
        <v>85</v>
      </c>
      <c r="H69" s="4" t="s">
        <v>11</v>
      </c>
      <c r="I69" s="4" t="s">
        <v>213</v>
      </c>
      <c r="J69" s="4" t="s">
        <v>27</v>
      </c>
      <c r="K69" s="4" t="s">
        <v>80</v>
      </c>
      <c r="L69" s="4" t="s">
        <v>13</v>
      </c>
      <c r="M69" s="4">
        <v>817329</v>
      </c>
      <c r="N69" s="4">
        <v>2228962</v>
      </c>
      <c r="O69" s="4">
        <v>1947139</v>
      </c>
      <c r="P69" s="4">
        <v>1947139</v>
      </c>
      <c r="Q69" s="4">
        <v>281823</v>
      </c>
      <c r="R69" s="4">
        <v>-362232</v>
      </c>
      <c r="S69" s="4"/>
      <c r="T69" s="22">
        <f t="shared" si="0"/>
        <v>0.41975893862739128</v>
      </c>
      <c r="U69" s="22">
        <f t="shared" si="1"/>
        <v>0.87356312041210216</v>
      </c>
      <c r="V69" s="22"/>
      <c r="W69" s="22">
        <v>13148663</v>
      </c>
      <c r="X69" s="22">
        <f t="shared" si="2"/>
        <v>-1.2853173800576958</v>
      </c>
      <c r="Y69" s="24">
        <f t="shared" si="3"/>
        <v>-0.16251151881458722</v>
      </c>
    </row>
    <row r="70" spans="1:25" s="3" customFormat="1" x14ac:dyDescent="0.2">
      <c r="A70" s="2">
        <v>29429</v>
      </c>
      <c r="B70" s="4" t="s">
        <v>21</v>
      </c>
      <c r="C70" s="4" t="s">
        <v>10</v>
      </c>
      <c r="D70" s="4">
        <v>900370585</v>
      </c>
      <c r="E70" s="4" t="s">
        <v>72</v>
      </c>
      <c r="F70" s="4" t="s">
        <v>214</v>
      </c>
      <c r="G70" s="4" t="s">
        <v>85</v>
      </c>
      <c r="H70" s="4" t="s">
        <v>11</v>
      </c>
      <c r="I70" s="4" t="s">
        <v>215</v>
      </c>
      <c r="J70" s="4" t="s">
        <v>25</v>
      </c>
      <c r="K70" s="4" t="s">
        <v>26</v>
      </c>
      <c r="L70" s="4" t="s">
        <v>13</v>
      </c>
      <c r="M70" s="4">
        <v>26500145</v>
      </c>
      <c r="N70" s="4">
        <v>30710754</v>
      </c>
      <c r="O70" s="4">
        <v>18818899</v>
      </c>
      <c r="P70" s="4">
        <v>18903147</v>
      </c>
      <c r="Q70" s="4">
        <v>11807607</v>
      </c>
      <c r="R70" s="4">
        <v>307911</v>
      </c>
      <c r="S70" s="4">
        <v>112347</v>
      </c>
      <c r="T70" s="22">
        <f t="shared" si="0"/>
        <v>1.4081665989067691</v>
      </c>
      <c r="U70" s="22">
        <f t="shared" si="1"/>
        <v>0.61552207412426274</v>
      </c>
      <c r="V70" s="22">
        <f t="shared" si="4"/>
        <v>2.7407140377580177</v>
      </c>
      <c r="W70" s="22">
        <v>13148664</v>
      </c>
      <c r="X70" s="22">
        <f t="shared" si="2"/>
        <v>2.607734149688417E-2</v>
      </c>
      <c r="Y70" s="24">
        <f t="shared" si="3"/>
        <v>1.0026162171075317E-2</v>
      </c>
    </row>
    <row r="71" spans="1:25" s="3" customFormat="1" x14ac:dyDescent="0.2">
      <c r="A71" s="2">
        <v>29467</v>
      </c>
      <c r="B71" s="4" t="s">
        <v>21</v>
      </c>
      <c r="C71" s="4" t="s">
        <v>10</v>
      </c>
      <c r="D71" s="4">
        <v>900371997</v>
      </c>
      <c r="E71" s="4" t="s">
        <v>72</v>
      </c>
      <c r="F71" s="4" t="s">
        <v>216</v>
      </c>
      <c r="G71" s="4" t="s">
        <v>85</v>
      </c>
      <c r="H71" s="4" t="s">
        <v>11</v>
      </c>
      <c r="I71" s="4" t="s">
        <v>217</v>
      </c>
      <c r="J71" s="4" t="s">
        <v>17</v>
      </c>
      <c r="K71" s="4" t="s">
        <v>39</v>
      </c>
      <c r="L71" s="4" t="s">
        <v>13</v>
      </c>
      <c r="M71" s="4">
        <v>2566818</v>
      </c>
      <c r="N71" s="4">
        <v>3682745</v>
      </c>
      <c r="O71" s="4">
        <v>46682</v>
      </c>
      <c r="P71" s="4">
        <v>663608</v>
      </c>
      <c r="Q71" s="4">
        <v>3019137</v>
      </c>
      <c r="R71" s="4">
        <v>21093</v>
      </c>
      <c r="S71" s="4"/>
      <c r="T71" s="22">
        <f t="shared" si="0"/>
        <v>54.985176299215972</v>
      </c>
      <c r="U71" s="22">
        <f t="shared" si="1"/>
        <v>0.18019384996789081</v>
      </c>
      <c r="V71" s="22"/>
      <c r="W71" s="22">
        <v>13148665</v>
      </c>
      <c r="X71" s="22">
        <f t="shared" si="2"/>
        <v>6.9864335404454985E-3</v>
      </c>
      <c r="Y71" s="24">
        <f t="shared" si="3"/>
        <v>5.7275211832478216E-3</v>
      </c>
    </row>
    <row r="72" spans="1:25" s="3" customFormat="1" x14ac:dyDescent="0.2">
      <c r="A72" s="2">
        <v>30817</v>
      </c>
      <c r="B72" s="4" t="s">
        <v>21</v>
      </c>
      <c r="C72" s="4" t="s">
        <v>10</v>
      </c>
      <c r="D72" s="4">
        <v>900411080</v>
      </c>
      <c r="E72" s="4" t="s">
        <v>72</v>
      </c>
      <c r="F72" s="4" t="s">
        <v>218</v>
      </c>
      <c r="G72" s="4" t="s">
        <v>85</v>
      </c>
      <c r="H72" s="4" t="s">
        <v>11</v>
      </c>
      <c r="I72" s="4" t="s">
        <v>219</v>
      </c>
      <c r="J72" s="4" t="s">
        <v>67</v>
      </c>
      <c r="K72" s="4" t="s">
        <v>68</v>
      </c>
      <c r="L72" s="4" t="s">
        <v>13</v>
      </c>
      <c r="M72" s="4">
        <v>1784341</v>
      </c>
      <c r="N72" s="4">
        <v>4367666</v>
      </c>
      <c r="O72" s="4">
        <v>1744201</v>
      </c>
      <c r="P72" s="4">
        <v>2374455</v>
      </c>
      <c r="Q72" s="4">
        <v>1993211</v>
      </c>
      <c r="R72" s="4">
        <v>95694</v>
      </c>
      <c r="S72" s="4">
        <v>7512</v>
      </c>
      <c r="T72" s="22">
        <f t="shared" si="0"/>
        <v>1.0230134026984274</v>
      </c>
      <c r="U72" s="22">
        <f t="shared" si="1"/>
        <v>0.5436439050055567</v>
      </c>
      <c r="V72" s="22"/>
      <c r="W72" s="22">
        <v>13148666</v>
      </c>
      <c r="X72" s="22">
        <f t="shared" si="2"/>
        <v>4.8009969842630812E-2</v>
      </c>
      <c r="Y72" s="24">
        <f t="shared" si="3"/>
        <v>2.1909642358183982E-2</v>
      </c>
    </row>
    <row r="73" spans="1:25" s="3" customFormat="1" x14ac:dyDescent="0.2">
      <c r="A73" s="2">
        <v>30843</v>
      </c>
      <c r="B73" s="4" t="s">
        <v>21</v>
      </c>
      <c r="C73" s="4" t="s">
        <v>10</v>
      </c>
      <c r="D73" s="4">
        <v>900411615</v>
      </c>
      <c r="E73" s="4" t="s">
        <v>72</v>
      </c>
      <c r="F73" s="4" t="s">
        <v>220</v>
      </c>
      <c r="G73" s="4" t="s">
        <v>85</v>
      </c>
      <c r="H73" s="4" t="s">
        <v>11</v>
      </c>
      <c r="I73" s="4" t="s">
        <v>221</v>
      </c>
      <c r="J73" s="4" t="s">
        <v>19</v>
      </c>
      <c r="K73" s="4" t="s">
        <v>20</v>
      </c>
      <c r="L73" s="4" t="s">
        <v>13</v>
      </c>
      <c r="M73" s="4">
        <v>2206279</v>
      </c>
      <c r="N73" s="4">
        <v>4856270</v>
      </c>
      <c r="O73" s="4">
        <v>454270</v>
      </c>
      <c r="P73" s="4">
        <v>2004486</v>
      </c>
      <c r="Q73" s="4">
        <v>2851784</v>
      </c>
      <c r="R73" s="4">
        <v>20811</v>
      </c>
      <c r="S73" s="4"/>
      <c r="T73" s="22">
        <f t="shared" si="0"/>
        <v>4.8567569947388121</v>
      </c>
      <c r="U73" s="22">
        <f t="shared" si="1"/>
        <v>0.41276246996151367</v>
      </c>
      <c r="V73" s="22"/>
      <c r="W73" s="22">
        <v>13148667</v>
      </c>
      <c r="X73" s="22">
        <f t="shared" si="2"/>
        <v>7.2975372608865188E-3</v>
      </c>
      <c r="Y73" s="24">
        <f t="shared" si="3"/>
        <v>4.28538775644682E-3</v>
      </c>
    </row>
    <row r="74" spans="1:25" s="3" customFormat="1" x14ac:dyDescent="0.2">
      <c r="A74" s="2">
        <v>30889</v>
      </c>
      <c r="B74" s="4" t="s">
        <v>21</v>
      </c>
      <c r="C74" s="4" t="s">
        <v>10</v>
      </c>
      <c r="D74" s="4">
        <v>900413096</v>
      </c>
      <c r="E74" s="4" t="s">
        <v>72</v>
      </c>
      <c r="F74" s="4" t="s">
        <v>222</v>
      </c>
      <c r="G74" s="4" t="s">
        <v>85</v>
      </c>
      <c r="H74" s="4" t="s">
        <v>11</v>
      </c>
      <c r="I74" s="4" t="s">
        <v>223</v>
      </c>
      <c r="J74" s="4" t="s">
        <v>27</v>
      </c>
      <c r="K74" s="4" t="s">
        <v>69</v>
      </c>
      <c r="L74" s="4" t="s">
        <v>13</v>
      </c>
      <c r="M74" s="4">
        <v>2427707</v>
      </c>
      <c r="N74" s="4">
        <v>3879773</v>
      </c>
      <c r="O74" s="4">
        <v>1891444</v>
      </c>
      <c r="P74" s="4">
        <v>2535386</v>
      </c>
      <c r="Q74" s="4">
        <v>1344387</v>
      </c>
      <c r="R74" s="4">
        <v>108644</v>
      </c>
      <c r="S74" s="4"/>
      <c r="T74" s="22">
        <f t="shared" si="0"/>
        <v>1.2835204214346287</v>
      </c>
      <c r="U74" s="22">
        <f t="shared" si="1"/>
        <v>0.65348823243009324</v>
      </c>
      <c r="V74" s="22"/>
      <c r="W74" s="22">
        <v>13148668</v>
      </c>
      <c r="X74" s="22">
        <f t="shared" si="2"/>
        <v>8.0813039697646583E-2</v>
      </c>
      <c r="Y74" s="24">
        <f t="shared" si="3"/>
        <v>2.8002669228328565E-2</v>
      </c>
    </row>
    <row r="75" spans="1:25" s="3" customFormat="1" x14ac:dyDescent="0.2">
      <c r="A75" s="2">
        <v>30931</v>
      </c>
      <c r="B75" s="4" t="s">
        <v>21</v>
      </c>
      <c r="C75" s="4" t="s">
        <v>10</v>
      </c>
      <c r="D75" s="4">
        <v>900414903</v>
      </c>
      <c r="E75" s="4" t="s">
        <v>72</v>
      </c>
      <c r="F75" s="4" t="s">
        <v>224</v>
      </c>
      <c r="G75" s="4" t="s">
        <v>85</v>
      </c>
      <c r="H75" s="4" t="s">
        <v>11</v>
      </c>
      <c r="I75" s="4" t="s">
        <v>225</v>
      </c>
      <c r="J75" s="4" t="s">
        <v>12</v>
      </c>
      <c r="K75" s="4" t="s">
        <v>12</v>
      </c>
      <c r="L75" s="4" t="s">
        <v>13</v>
      </c>
      <c r="M75" s="4">
        <v>332358</v>
      </c>
      <c r="N75" s="4">
        <v>2293067</v>
      </c>
      <c r="O75" s="4">
        <v>410594</v>
      </c>
      <c r="P75" s="4">
        <v>628186</v>
      </c>
      <c r="Q75" s="4">
        <v>1664881</v>
      </c>
      <c r="R75" s="4">
        <v>-41948</v>
      </c>
      <c r="S75" s="4">
        <v>5974</v>
      </c>
      <c r="T75" s="22">
        <f t="shared" si="0"/>
        <v>0.80945654344681117</v>
      </c>
      <c r="U75" s="22">
        <f t="shared" si="1"/>
        <v>0.27395012880129538</v>
      </c>
      <c r="V75" s="22"/>
      <c r="W75" s="22">
        <v>13148669</v>
      </c>
      <c r="X75" s="22">
        <f t="shared" si="2"/>
        <v>-2.5195794774521423E-2</v>
      </c>
      <c r="Y75" s="24">
        <f t="shared" si="3"/>
        <v>-1.8293403550790274E-2</v>
      </c>
    </row>
    <row r="76" spans="1:25" s="3" customFormat="1" x14ac:dyDescent="0.2">
      <c r="A76" s="2">
        <v>31109</v>
      </c>
      <c r="B76" s="4" t="s">
        <v>21</v>
      </c>
      <c r="C76" s="4" t="s">
        <v>10</v>
      </c>
      <c r="D76" s="4">
        <v>900421889</v>
      </c>
      <c r="E76" s="4" t="s">
        <v>72</v>
      </c>
      <c r="F76" s="4" t="s">
        <v>226</v>
      </c>
      <c r="G76" s="4" t="s">
        <v>85</v>
      </c>
      <c r="H76" s="4" t="s">
        <v>11</v>
      </c>
      <c r="I76" s="4" t="s">
        <v>227</v>
      </c>
      <c r="J76" s="4" t="s">
        <v>12</v>
      </c>
      <c r="K76" s="4" t="s">
        <v>12</v>
      </c>
      <c r="L76" s="4" t="s">
        <v>13</v>
      </c>
      <c r="M76" s="4">
        <v>383092</v>
      </c>
      <c r="N76" s="4">
        <v>2606952</v>
      </c>
      <c r="O76" s="4">
        <v>404758</v>
      </c>
      <c r="P76" s="4">
        <v>1114712</v>
      </c>
      <c r="Q76" s="4">
        <v>1492240</v>
      </c>
      <c r="R76" s="4">
        <v>362290</v>
      </c>
      <c r="S76" s="4">
        <v>153662</v>
      </c>
      <c r="T76" s="22">
        <f t="shared" si="0"/>
        <v>0.94647171890364123</v>
      </c>
      <c r="U76" s="22">
        <f t="shared" si="1"/>
        <v>0.42759206920572379</v>
      </c>
      <c r="V76" s="22">
        <f t="shared" si="4"/>
        <v>2.3577071754890606</v>
      </c>
      <c r="W76" s="22">
        <v>13148670</v>
      </c>
      <c r="X76" s="22">
        <f t="shared" si="2"/>
        <v>0.24278266230633141</v>
      </c>
      <c r="Y76" s="24">
        <f t="shared" si="3"/>
        <v>0.1389707213634927</v>
      </c>
    </row>
    <row r="77" spans="1:25" s="3" customFormat="1" x14ac:dyDescent="0.2">
      <c r="A77" s="2">
        <v>31305</v>
      </c>
      <c r="B77" s="4" t="s">
        <v>21</v>
      </c>
      <c r="C77" s="4" t="s">
        <v>10</v>
      </c>
      <c r="D77" s="4">
        <v>900427522</v>
      </c>
      <c r="E77" s="4" t="s">
        <v>72</v>
      </c>
      <c r="F77" s="4" t="s">
        <v>228</v>
      </c>
      <c r="G77" s="4" t="s">
        <v>85</v>
      </c>
      <c r="H77" s="4" t="s">
        <v>11</v>
      </c>
      <c r="I77" s="4" t="s">
        <v>229</v>
      </c>
      <c r="J77" s="4" t="s">
        <v>12</v>
      </c>
      <c r="K77" s="4" t="s">
        <v>12</v>
      </c>
      <c r="L77" s="4" t="s">
        <v>13</v>
      </c>
      <c r="M77" s="4">
        <v>10490810</v>
      </c>
      <c r="N77" s="4">
        <v>12673496</v>
      </c>
      <c r="O77" s="4">
        <v>1551456</v>
      </c>
      <c r="P77" s="4">
        <v>12040225</v>
      </c>
      <c r="Q77" s="4">
        <v>633271</v>
      </c>
      <c r="R77" s="4">
        <v>-182824</v>
      </c>
      <c r="S77" s="4">
        <v>37500</v>
      </c>
      <c r="T77" s="22">
        <f t="shared" ref="T77:T111" si="5">M77/O77</f>
        <v>6.7619126807334533</v>
      </c>
      <c r="U77" s="22">
        <f t="shared" ref="U77:U111" si="6">P77/N77</f>
        <v>0.95003186176884424</v>
      </c>
      <c r="V77" s="22">
        <f t="shared" ref="V77:V110" si="7">R77/S77</f>
        <v>-4.8753066666666669</v>
      </c>
      <c r="W77" s="22">
        <v>13148671</v>
      </c>
      <c r="X77" s="22">
        <f t="shared" ref="X77:X111" si="8">R77/Q77</f>
        <v>-0.28869788763420401</v>
      </c>
      <c r="Y77" s="24">
        <f t="shared" ref="Y77:Y111" si="9">R77/N77</f>
        <v>-1.4425695956348588E-2</v>
      </c>
    </row>
    <row r="78" spans="1:25" s="3" customFormat="1" x14ac:dyDescent="0.2">
      <c r="A78" s="2">
        <v>31431</v>
      </c>
      <c r="B78" s="4" t="s">
        <v>21</v>
      </c>
      <c r="C78" s="4" t="s">
        <v>10</v>
      </c>
      <c r="D78" s="4">
        <v>900432248</v>
      </c>
      <c r="E78" s="4" t="s">
        <v>72</v>
      </c>
      <c r="F78" s="4" t="s">
        <v>230</v>
      </c>
      <c r="G78" s="4" t="s">
        <v>85</v>
      </c>
      <c r="H78" s="4" t="s">
        <v>11</v>
      </c>
      <c r="I78" s="4" t="s">
        <v>231</v>
      </c>
      <c r="J78" s="4" t="s">
        <v>14</v>
      </c>
      <c r="K78" s="4" t="s">
        <v>82</v>
      </c>
      <c r="L78" s="4" t="s">
        <v>13</v>
      </c>
      <c r="M78" s="4">
        <v>4503515</v>
      </c>
      <c r="N78" s="4">
        <v>5952064</v>
      </c>
      <c r="O78" s="4">
        <v>595882</v>
      </c>
      <c r="P78" s="4">
        <v>2692648</v>
      </c>
      <c r="Q78" s="4">
        <v>3259416</v>
      </c>
      <c r="R78" s="4">
        <v>270706</v>
      </c>
      <c r="S78" s="4"/>
      <c r="T78" s="22">
        <f t="shared" si="5"/>
        <v>7.5577295504814712</v>
      </c>
      <c r="U78" s="22">
        <f t="shared" si="6"/>
        <v>0.45238895280695907</v>
      </c>
      <c r="V78" s="22"/>
      <c r="W78" s="22">
        <v>13148672</v>
      </c>
      <c r="X78" s="22">
        <f t="shared" si="8"/>
        <v>8.305352860757878E-2</v>
      </c>
      <c r="Y78" s="24">
        <f t="shared" si="9"/>
        <v>4.5481029773873402E-2</v>
      </c>
    </row>
    <row r="79" spans="1:25" s="3" customFormat="1" x14ac:dyDescent="0.2">
      <c r="A79" s="2">
        <v>32271</v>
      </c>
      <c r="B79" s="4" t="s">
        <v>21</v>
      </c>
      <c r="C79" s="4" t="s">
        <v>10</v>
      </c>
      <c r="D79" s="4">
        <v>900462334</v>
      </c>
      <c r="E79" s="4" t="s">
        <v>72</v>
      </c>
      <c r="F79" s="4" t="s">
        <v>232</v>
      </c>
      <c r="G79" s="4" t="s">
        <v>85</v>
      </c>
      <c r="H79" s="4" t="s">
        <v>11</v>
      </c>
      <c r="I79" s="4" t="s">
        <v>233</v>
      </c>
      <c r="J79" s="4" t="s">
        <v>19</v>
      </c>
      <c r="K79" s="4" t="s">
        <v>20</v>
      </c>
      <c r="L79" s="4" t="s">
        <v>13</v>
      </c>
      <c r="M79" s="4">
        <v>951940</v>
      </c>
      <c r="N79" s="4">
        <v>2372133</v>
      </c>
      <c r="O79" s="4">
        <v>477114</v>
      </c>
      <c r="P79" s="4">
        <v>1784392</v>
      </c>
      <c r="Q79" s="4">
        <v>587741</v>
      </c>
      <c r="R79" s="4">
        <v>-90190</v>
      </c>
      <c r="S79" s="4">
        <v>0</v>
      </c>
      <c r="T79" s="22">
        <f t="shared" si="5"/>
        <v>1.9952045003919399</v>
      </c>
      <c r="U79" s="22">
        <f t="shared" si="6"/>
        <v>0.75223100896956452</v>
      </c>
      <c r="V79" s="22"/>
      <c r="W79" s="22">
        <v>13148673</v>
      </c>
      <c r="X79" s="22">
        <f t="shared" si="8"/>
        <v>-0.15345194566994647</v>
      </c>
      <c r="Y79" s="24">
        <f t="shared" si="9"/>
        <v>-3.8020633750299834E-2</v>
      </c>
    </row>
    <row r="80" spans="1:25" s="3" customFormat="1" x14ac:dyDescent="0.2">
      <c r="A80" s="2">
        <v>32577</v>
      </c>
      <c r="B80" s="4" t="s">
        <v>21</v>
      </c>
      <c r="C80" s="4" t="s">
        <v>10</v>
      </c>
      <c r="D80" s="4">
        <v>900472843</v>
      </c>
      <c r="E80" s="4" t="s">
        <v>72</v>
      </c>
      <c r="F80" s="4" t="s">
        <v>234</v>
      </c>
      <c r="G80" s="4" t="s">
        <v>85</v>
      </c>
      <c r="H80" s="4" t="s">
        <v>11</v>
      </c>
      <c r="I80" s="4" t="s">
        <v>235</v>
      </c>
      <c r="J80" s="4" t="s">
        <v>17</v>
      </c>
      <c r="K80" s="4" t="s">
        <v>111</v>
      </c>
      <c r="L80" s="4" t="s">
        <v>13</v>
      </c>
      <c r="M80" s="4">
        <v>542166</v>
      </c>
      <c r="N80" s="4">
        <v>4439615</v>
      </c>
      <c r="O80" s="4">
        <v>821903</v>
      </c>
      <c r="P80" s="4">
        <v>821903</v>
      </c>
      <c r="Q80" s="4">
        <v>3617712</v>
      </c>
      <c r="R80" s="4">
        <v>3731</v>
      </c>
      <c r="S80" s="4">
        <v>10763</v>
      </c>
      <c r="T80" s="22">
        <f t="shared" si="5"/>
        <v>0.6596471846434433</v>
      </c>
      <c r="U80" s="22">
        <f t="shared" si="6"/>
        <v>0.18512934117034924</v>
      </c>
      <c r="V80" s="22"/>
      <c r="W80" s="22">
        <v>13148674</v>
      </c>
      <c r="X80" s="22">
        <f t="shared" si="8"/>
        <v>1.0313148199746138E-3</v>
      </c>
      <c r="Y80" s="24">
        <f t="shared" si="9"/>
        <v>8.4038818681349617E-4</v>
      </c>
    </row>
    <row r="81" spans="1:25" s="3" customFormat="1" x14ac:dyDescent="0.2">
      <c r="A81" s="2">
        <v>33065</v>
      </c>
      <c r="B81" s="4" t="s">
        <v>21</v>
      </c>
      <c r="C81" s="4" t="s">
        <v>10</v>
      </c>
      <c r="D81" s="4">
        <v>900489032</v>
      </c>
      <c r="E81" s="4" t="s">
        <v>72</v>
      </c>
      <c r="F81" s="4" t="s">
        <v>236</v>
      </c>
      <c r="G81" s="4" t="s">
        <v>85</v>
      </c>
      <c r="H81" s="4" t="s">
        <v>11</v>
      </c>
      <c r="I81" s="4" t="s">
        <v>237</v>
      </c>
      <c r="J81" s="4" t="s">
        <v>168</v>
      </c>
      <c r="K81" s="4" t="s">
        <v>238</v>
      </c>
      <c r="L81" s="4" t="s">
        <v>13</v>
      </c>
      <c r="M81" s="4">
        <v>2253925</v>
      </c>
      <c r="N81" s="4">
        <v>3942741</v>
      </c>
      <c r="O81" s="4">
        <v>2224844</v>
      </c>
      <c r="P81" s="4">
        <v>2402624</v>
      </c>
      <c r="Q81" s="4">
        <v>1540117</v>
      </c>
      <c r="R81" s="4">
        <v>477644</v>
      </c>
      <c r="S81" s="4">
        <v>96090</v>
      </c>
      <c r="T81" s="22">
        <f t="shared" si="5"/>
        <v>1.0130710288002216</v>
      </c>
      <c r="U81" s="22">
        <f t="shared" si="6"/>
        <v>0.60937910960927943</v>
      </c>
      <c r="V81" s="22"/>
      <c r="W81" s="22">
        <v>13148675</v>
      </c>
      <c r="X81" s="22">
        <f t="shared" si="8"/>
        <v>0.31013487936306139</v>
      </c>
      <c r="Y81" s="24">
        <f t="shared" si="9"/>
        <v>0.12114516271801774</v>
      </c>
    </row>
    <row r="82" spans="1:25" s="3" customFormat="1" x14ac:dyDescent="0.2">
      <c r="A82" s="2">
        <v>33347</v>
      </c>
      <c r="B82" s="4" t="s">
        <v>21</v>
      </c>
      <c r="C82" s="4" t="s">
        <v>10</v>
      </c>
      <c r="D82" s="4">
        <v>900499620</v>
      </c>
      <c r="E82" s="4" t="s">
        <v>72</v>
      </c>
      <c r="F82" s="4" t="s">
        <v>239</v>
      </c>
      <c r="G82" s="4" t="s">
        <v>85</v>
      </c>
      <c r="H82" s="4" t="s">
        <v>11</v>
      </c>
      <c r="I82" s="4" t="s">
        <v>240</v>
      </c>
      <c r="J82" s="4" t="s">
        <v>27</v>
      </c>
      <c r="K82" s="4" t="s">
        <v>80</v>
      </c>
      <c r="L82" s="4" t="s">
        <v>13</v>
      </c>
      <c r="M82" s="4">
        <v>3727169</v>
      </c>
      <c r="N82" s="4">
        <v>10195980</v>
      </c>
      <c r="O82" s="4">
        <v>493890</v>
      </c>
      <c r="P82" s="4">
        <v>3632161</v>
      </c>
      <c r="Q82" s="4">
        <v>6563819</v>
      </c>
      <c r="R82" s="4">
        <v>1120183</v>
      </c>
      <c r="S82" s="4">
        <v>37418</v>
      </c>
      <c r="T82" s="22">
        <f t="shared" si="5"/>
        <v>7.5465569256312133</v>
      </c>
      <c r="U82" s="22">
        <f t="shared" si="6"/>
        <v>0.35623461403415857</v>
      </c>
      <c r="V82" s="22">
        <f t="shared" si="7"/>
        <v>29.937008926185257</v>
      </c>
      <c r="W82" s="22">
        <v>13148676</v>
      </c>
      <c r="X82" s="22">
        <f t="shared" si="8"/>
        <v>0.17066025129577767</v>
      </c>
      <c r="Y82" s="24">
        <f t="shared" si="9"/>
        <v>0.10986516254445379</v>
      </c>
    </row>
    <row r="83" spans="1:25" s="3" customFormat="1" x14ac:dyDescent="0.2">
      <c r="A83" s="2">
        <v>33381</v>
      </c>
      <c r="B83" s="4" t="s">
        <v>21</v>
      </c>
      <c r="C83" s="4" t="s">
        <v>10</v>
      </c>
      <c r="D83" s="4">
        <v>900501496</v>
      </c>
      <c r="E83" s="4" t="s">
        <v>72</v>
      </c>
      <c r="F83" s="4" t="s">
        <v>241</v>
      </c>
      <c r="G83" s="4" t="s">
        <v>85</v>
      </c>
      <c r="H83" s="4" t="s">
        <v>11</v>
      </c>
      <c r="I83" s="4" t="s">
        <v>242</v>
      </c>
      <c r="J83" s="4" t="s">
        <v>17</v>
      </c>
      <c r="K83" s="4" t="s">
        <v>243</v>
      </c>
      <c r="L83" s="4" t="s">
        <v>13</v>
      </c>
      <c r="M83" s="4">
        <v>2300680</v>
      </c>
      <c r="N83" s="4">
        <v>3579644</v>
      </c>
      <c r="O83" s="4">
        <v>3035407</v>
      </c>
      <c r="P83" s="4">
        <v>3323186</v>
      </c>
      <c r="Q83" s="4">
        <v>256458</v>
      </c>
      <c r="R83" s="4">
        <v>83377</v>
      </c>
      <c r="S83" s="4"/>
      <c r="T83" s="22">
        <f t="shared" si="5"/>
        <v>0.75794778097302928</v>
      </c>
      <c r="U83" s="22">
        <f t="shared" si="6"/>
        <v>0.92835656283138768</v>
      </c>
      <c r="V83" s="22"/>
      <c r="W83" s="22">
        <v>13148677</v>
      </c>
      <c r="X83" s="22">
        <f t="shared" si="8"/>
        <v>0.3251097645618386</v>
      </c>
      <c r="Y83" s="24">
        <f t="shared" si="9"/>
        <v>2.3291980990288421E-2</v>
      </c>
    </row>
    <row r="84" spans="1:25" s="3" customFormat="1" x14ac:dyDescent="0.2">
      <c r="A84" s="2">
        <v>33513</v>
      </c>
      <c r="B84" s="4" t="s">
        <v>21</v>
      </c>
      <c r="C84" s="4" t="s">
        <v>10</v>
      </c>
      <c r="D84" s="4">
        <v>900508010</v>
      </c>
      <c r="E84" s="4" t="s">
        <v>72</v>
      </c>
      <c r="F84" s="4" t="s">
        <v>244</v>
      </c>
      <c r="G84" s="4" t="s">
        <v>85</v>
      </c>
      <c r="H84" s="4" t="s">
        <v>11</v>
      </c>
      <c r="I84" s="4" t="s">
        <v>245</v>
      </c>
      <c r="J84" s="4" t="s">
        <v>12</v>
      </c>
      <c r="K84" s="4" t="s">
        <v>12</v>
      </c>
      <c r="L84" s="4" t="s">
        <v>13</v>
      </c>
      <c r="M84" s="4">
        <v>243075</v>
      </c>
      <c r="N84" s="4">
        <v>609533</v>
      </c>
      <c r="O84" s="4">
        <v>311992</v>
      </c>
      <c r="P84" s="4">
        <v>552342</v>
      </c>
      <c r="Q84" s="4">
        <v>57191</v>
      </c>
      <c r="R84" s="4">
        <v>24485</v>
      </c>
      <c r="S84" s="4"/>
      <c r="T84" s="22">
        <f t="shared" si="5"/>
        <v>0.77910651555168087</v>
      </c>
      <c r="U84" s="22">
        <f t="shared" si="6"/>
        <v>0.90617243036882333</v>
      </c>
      <c r="V84" s="22"/>
      <c r="W84" s="22">
        <v>13148678</v>
      </c>
      <c r="X84" s="22">
        <f t="shared" si="8"/>
        <v>0.42812680316833068</v>
      </c>
      <c r="Y84" s="24">
        <f t="shared" si="9"/>
        <v>4.0170097435249609E-2</v>
      </c>
    </row>
    <row r="85" spans="1:25" s="3" customFormat="1" x14ac:dyDescent="0.2">
      <c r="A85" s="2">
        <v>33657</v>
      </c>
      <c r="B85" s="4" t="s">
        <v>21</v>
      </c>
      <c r="C85" s="4" t="s">
        <v>10</v>
      </c>
      <c r="D85" s="4">
        <v>900515419</v>
      </c>
      <c r="E85" s="4" t="s">
        <v>72</v>
      </c>
      <c r="F85" s="4" t="s">
        <v>246</v>
      </c>
      <c r="G85" s="4" t="s">
        <v>85</v>
      </c>
      <c r="H85" s="4" t="s">
        <v>11</v>
      </c>
      <c r="I85" s="4" t="s">
        <v>247</v>
      </c>
      <c r="J85" s="4" t="s">
        <v>25</v>
      </c>
      <c r="K85" s="4" t="s">
        <v>35</v>
      </c>
      <c r="L85" s="4" t="s">
        <v>13</v>
      </c>
      <c r="M85" s="4">
        <v>4043432</v>
      </c>
      <c r="N85" s="4">
        <v>7700530</v>
      </c>
      <c r="O85" s="4">
        <v>4799173</v>
      </c>
      <c r="P85" s="4">
        <v>5420848</v>
      </c>
      <c r="Q85" s="4">
        <v>2279682</v>
      </c>
      <c r="R85" s="4">
        <v>-100161</v>
      </c>
      <c r="S85" s="4">
        <v>9100</v>
      </c>
      <c r="T85" s="22">
        <f t="shared" si="5"/>
        <v>0.84252682701790493</v>
      </c>
      <c r="U85" s="22">
        <f t="shared" si="6"/>
        <v>0.70395777952946093</v>
      </c>
      <c r="V85" s="22">
        <f t="shared" si="7"/>
        <v>-11.006703296703297</v>
      </c>
      <c r="W85" s="22">
        <v>13148679</v>
      </c>
      <c r="X85" s="22">
        <f t="shared" si="8"/>
        <v>-4.3936391128236309E-2</v>
      </c>
      <c r="Y85" s="24">
        <f t="shared" si="9"/>
        <v>-1.3007026789065169E-2</v>
      </c>
    </row>
    <row r="86" spans="1:25" s="3" customFormat="1" x14ac:dyDescent="0.2">
      <c r="A86" s="2">
        <v>33675</v>
      </c>
      <c r="B86" s="4" t="s">
        <v>21</v>
      </c>
      <c r="C86" s="4" t="s">
        <v>10</v>
      </c>
      <c r="D86" s="4">
        <v>900516378</v>
      </c>
      <c r="E86" s="4" t="s">
        <v>72</v>
      </c>
      <c r="F86" s="4" t="s">
        <v>248</v>
      </c>
      <c r="G86" s="4" t="s">
        <v>85</v>
      </c>
      <c r="H86" s="4" t="s">
        <v>11</v>
      </c>
      <c r="I86" s="4" t="s">
        <v>249</v>
      </c>
      <c r="J86" s="4" t="s">
        <v>27</v>
      </c>
      <c r="K86" s="4" t="s">
        <v>28</v>
      </c>
      <c r="L86" s="4" t="s">
        <v>13</v>
      </c>
      <c r="M86" s="4">
        <v>441294</v>
      </c>
      <c r="N86" s="4">
        <v>1385148</v>
      </c>
      <c r="O86" s="4">
        <v>224322</v>
      </c>
      <c r="P86" s="4">
        <v>811810</v>
      </c>
      <c r="Q86" s="4">
        <v>573338</v>
      </c>
      <c r="R86" s="4">
        <v>21474</v>
      </c>
      <c r="S86" s="4">
        <v>328</v>
      </c>
      <c r="T86" s="22">
        <f t="shared" si="5"/>
        <v>1.9672346002621233</v>
      </c>
      <c r="U86" s="22">
        <f t="shared" si="6"/>
        <v>0.58608177609901613</v>
      </c>
      <c r="V86" s="22">
        <f t="shared" si="7"/>
        <v>65.469512195121951</v>
      </c>
      <c r="W86" s="22">
        <v>13148680</v>
      </c>
      <c r="X86" s="22">
        <f t="shared" si="8"/>
        <v>3.7454346301832427E-2</v>
      </c>
      <c r="Y86" s="24">
        <f t="shared" si="9"/>
        <v>1.5503036498626862E-2</v>
      </c>
    </row>
    <row r="87" spans="1:25" s="3" customFormat="1" x14ac:dyDescent="0.2">
      <c r="A87" s="2">
        <v>33709</v>
      </c>
      <c r="B87" s="4" t="s">
        <v>21</v>
      </c>
      <c r="C87" s="4" t="s">
        <v>10</v>
      </c>
      <c r="D87" s="4">
        <v>900518123</v>
      </c>
      <c r="E87" s="4" t="s">
        <v>72</v>
      </c>
      <c r="F87" s="4" t="s">
        <v>250</v>
      </c>
      <c r="G87" s="4" t="s">
        <v>85</v>
      </c>
      <c r="H87" s="4" t="s">
        <v>11</v>
      </c>
      <c r="I87" s="4" t="s">
        <v>251</v>
      </c>
      <c r="J87" s="4" t="s">
        <v>14</v>
      </c>
      <c r="K87" s="4" t="s">
        <v>70</v>
      </c>
      <c r="L87" s="4" t="s">
        <v>13</v>
      </c>
      <c r="M87" s="4">
        <v>2599972</v>
      </c>
      <c r="N87" s="4">
        <v>6542271</v>
      </c>
      <c r="O87" s="4">
        <v>2651314</v>
      </c>
      <c r="P87" s="4">
        <v>3161874</v>
      </c>
      <c r="Q87" s="4">
        <v>3380397</v>
      </c>
      <c r="R87" s="4">
        <v>1297529</v>
      </c>
      <c r="S87" s="4">
        <v>310026</v>
      </c>
      <c r="T87" s="22">
        <f t="shared" si="5"/>
        <v>0.98063526236424658</v>
      </c>
      <c r="U87" s="22">
        <f t="shared" si="6"/>
        <v>0.48329914795642065</v>
      </c>
      <c r="V87" s="22"/>
      <c r="W87" s="22">
        <v>13148681</v>
      </c>
      <c r="X87" s="22">
        <f t="shared" si="8"/>
        <v>0.38383923545074733</v>
      </c>
      <c r="Y87" s="24">
        <f t="shared" si="9"/>
        <v>0.19833006000515724</v>
      </c>
    </row>
    <row r="88" spans="1:25" s="3" customFormat="1" x14ac:dyDescent="0.2">
      <c r="A88" s="2">
        <v>33931</v>
      </c>
      <c r="B88" s="4" t="s">
        <v>21</v>
      </c>
      <c r="C88" s="4" t="s">
        <v>10</v>
      </c>
      <c r="D88" s="4">
        <v>900528073</v>
      </c>
      <c r="E88" s="4" t="s">
        <v>72</v>
      </c>
      <c r="F88" s="4" t="s">
        <v>252</v>
      </c>
      <c r="G88" s="4" t="s">
        <v>85</v>
      </c>
      <c r="H88" s="4" t="s">
        <v>11</v>
      </c>
      <c r="I88" s="4" t="s">
        <v>253</v>
      </c>
      <c r="J88" s="4" t="s">
        <v>12</v>
      </c>
      <c r="K88" s="4" t="s">
        <v>12</v>
      </c>
      <c r="L88" s="4" t="s">
        <v>13</v>
      </c>
      <c r="M88" s="4">
        <v>2084569</v>
      </c>
      <c r="N88" s="4">
        <v>4738895</v>
      </c>
      <c r="O88" s="4">
        <v>587684</v>
      </c>
      <c r="P88" s="4">
        <v>587684</v>
      </c>
      <c r="Q88" s="4">
        <v>4151211</v>
      </c>
      <c r="R88" s="4">
        <v>390422</v>
      </c>
      <c r="S88" s="4"/>
      <c r="T88" s="22">
        <f t="shared" si="5"/>
        <v>3.547091634279647</v>
      </c>
      <c r="U88" s="22">
        <f t="shared" si="6"/>
        <v>0.12401287641950286</v>
      </c>
      <c r="V88" s="22"/>
      <c r="W88" s="22">
        <v>13148682</v>
      </c>
      <c r="X88" s="22">
        <f t="shared" si="8"/>
        <v>9.4050145849006464E-2</v>
      </c>
      <c r="Y88" s="24">
        <f t="shared" si="9"/>
        <v>8.2386716734597409E-2</v>
      </c>
    </row>
    <row r="89" spans="1:25" s="3" customFormat="1" x14ac:dyDescent="0.2">
      <c r="A89" s="2">
        <v>35399</v>
      </c>
      <c r="B89" s="4" t="s">
        <v>21</v>
      </c>
      <c r="C89" s="4" t="s">
        <v>10</v>
      </c>
      <c r="D89" s="4">
        <v>900588483</v>
      </c>
      <c r="E89" s="4" t="s">
        <v>72</v>
      </c>
      <c r="F89" s="4" t="s">
        <v>254</v>
      </c>
      <c r="G89" s="4" t="s">
        <v>85</v>
      </c>
      <c r="H89" s="4" t="s">
        <v>11</v>
      </c>
      <c r="I89" s="4" t="s">
        <v>255</v>
      </c>
      <c r="J89" s="4" t="s">
        <v>41</v>
      </c>
      <c r="K89" s="4" t="s">
        <v>42</v>
      </c>
      <c r="L89" s="4" t="s">
        <v>13</v>
      </c>
      <c r="M89" s="4">
        <v>2391724</v>
      </c>
      <c r="N89" s="4">
        <v>3944996</v>
      </c>
      <c r="O89" s="4">
        <v>1292381</v>
      </c>
      <c r="P89" s="4">
        <v>2511725</v>
      </c>
      <c r="Q89" s="4">
        <v>1433271</v>
      </c>
      <c r="R89" s="4">
        <v>300468</v>
      </c>
      <c r="S89" s="4">
        <v>99731</v>
      </c>
      <c r="T89" s="22">
        <f t="shared" si="5"/>
        <v>1.8506338301166607</v>
      </c>
      <c r="U89" s="22">
        <f t="shared" si="6"/>
        <v>0.63668632363632305</v>
      </c>
      <c r="V89" s="22">
        <f t="shared" si="7"/>
        <v>3.0127843900091245</v>
      </c>
      <c r="W89" s="22">
        <v>13148683</v>
      </c>
      <c r="X89" s="22">
        <f t="shared" si="8"/>
        <v>0.20963795402265167</v>
      </c>
      <c r="Y89" s="24">
        <f t="shared" si="9"/>
        <v>7.6164335781329057E-2</v>
      </c>
    </row>
    <row r="90" spans="1:25" s="3" customFormat="1" x14ac:dyDescent="0.2">
      <c r="A90" s="2">
        <v>35767</v>
      </c>
      <c r="B90" s="4" t="s">
        <v>21</v>
      </c>
      <c r="C90" s="4" t="s">
        <v>10</v>
      </c>
      <c r="D90" s="4">
        <v>900610553</v>
      </c>
      <c r="E90" s="4" t="s">
        <v>72</v>
      </c>
      <c r="F90" s="4" t="s">
        <v>256</v>
      </c>
      <c r="G90" s="4" t="s">
        <v>85</v>
      </c>
      <c r="H90" s="4" t="s">
        <v>11</v>
      </c>
      <c r="I90" s="4" t="s">
        <v>257</v>
      </c>
      <c r="J90" s="4" t="s">
        <v>12</v>
      </c>
      <c r="K90" s="4" t="s">
        <v>12</v>
      </c>
      <c r="L90" s="4" t="s">
        <v>13</v>
      </c>
      <c r="M90" s="4">
        <v>2479647</v>
      </c>
      <c r="N90" s="4">
        <v>7967233</v>
      </c>
      <c r="O90" s="4">
        <v>472504</v>
      </c>
      <c r="P90" s="4">
        <v>1857655</v>
      </c>
      <c r="Q90" s="4">
        <v>6109578</v>
      </c>
      <c r="R90" s="4">
        <v>1163889</v>
      </c>
      <c r="S90" s="4"/>
      <c r="T90" s="22">
        <f t="shared" si="5"/>
        <v>5.2478857321842778</v>
      </c>
      <c r="U90" s="22">
        <f t="shared" si="6"/>
        <v>0.23316187690255827</v>
      </c>
      <c r="V90" s="22"/>
      <c r="W90" s="22">
        <v>13148684</v>
      </c>
      <c r="X90" s="22">
        <f t="shared" si="8"/>
        <v>0.19050235548183525</v>
      </c>
      <c r="Y90" s="24">
        <f t="shared" si="9"/>
        <v>0.14608446872333217</v>
      </c>
    </row>
    <row r="91" spans="1:25" s="3" customFormat="1" x14ac:dyDescent="0.2">
      <c r="A91" s="2">
        <v>35971</v>
      </c>
      <c r="B91" s="4" t="s">
        <v>21</v>
      </c>
      <c r="C91" s="4" t="s">
        <v>10</v>
      </c>
      <c r="D91" s="4">
        <v>900623452</v>
      </c>
      <c r="E91" s="4" t="s">
        <v>72</v>
      </c>
      <c r="F91" s="4" t="s">
        <v>258</v>
      </c>
      <c r="G91" s="4" t="s">
        <v>85</v>
      </c>
      <c r="H91" s="4" t="s">
        <v>11</v>
      </c>
      <c r="I91" s="4" t="s">
        <v>259</v>
      </c>
      <c r="J91" s="4" t="s">
        <v>33</v>
      </c>
      <c r="K91" s="4" t="s">
        <v>34</v>
      </c>
      <c r="L91" s="4" t="s">
        <v>13</v>
      </c>
      <c r="M91" s="4">
        <v>6946973</v>
      </c>
      <c r="N91" s="4">
        <v>14688840</v>
      </c>
      <c r="O91" s="4">
        <v>2058454</v>
      </c>
      <c r="P91" s="4">
        <v>8208934</v>
      </c>
      <c r="Q91" s="4">
        <v>6479906</v>
      </c>
      <c r="R91" s="4">
        <v>1060295</v>
      </c>
      <c r="S91" s="4">
        <v>312595</v>
      </c>
      <c r="T91" s="22">
        <f t="shared" si="5"/>
        <v>3.3748497658922667</v>
      </c>
      <c r="U91" s="22">
        <f t="shared" si="6"/>
        <v>0.55885515806557906</v>
      </c>
      <c r="V91" s="22">
        <f t="shared" si="7"/>
        <v>3.3919128584910188</v>
      </c>
      <c r="W91" s="22">
        <v>13148685</v>
      </c>
      <c r="X91" s="22">
        <f t="shared" si="8"/>
        <v>0.1636281452230943</v>
      </c>
      <c r="Y91" s="24">
        <f t="shared" si="9"/>
        <v>7.2183712260464411E-2</v>
      </c>
    </row>
    <row r="92" spans="1:25" s="3" customFormat="1" x14ac:dyDescent="0.2">
      <c r="A92" s="2">
        <v>36393</v>
      </c>
      <c r="B92" s="4" t="s">
        <v>21</v>
      </c>
      <c r="C92" s="4" t="s">
        <v>10</v>
      </c>
      <c r="D92" s="4">
        <v>900648031</v>
      </c>
      <c r="E92" s="4" t="s">
        <v>72</v>
      </c>
      <c r="F92" s="4" t="s">
        <v>260</v>
      </c>
      <c r="G92" s="4" t="s">
        <v>85</v>
      </c>
      <c r="H92" s="4" t="s">
        <v>11</v>
      </c>
      <c r="I92" s="4" t="s">
        <v>261</v>
      </c>
      <c r="J92" s="4" t="s">
        <v>36</v>
      </c>
      <c r="K92" s="4" t="s">
        <v>37</v>
      </c>
      <c r="L92" s="4" t="s">
        <v>13</v>
      </c>
      <c r="M92" s="4">
        <v>5095794</v>
      </c>
      <c r="N92" s="4">
        <v>11046862</v>
      </c>
      <c r="O92" s="4">
        <v>3649241</v>
      </c>
      <c r="P92" s="4">
        <v>6455650</v>
      </c>
      <c r="Q92" s="4">
        <v>4591212</v>
      </c>
      <c r="R92" s="4">
        <v>708538</v>
      </c>
      <c r="S92" s="4"/>
      <c r="T92" s="22">
        <f t="shared" si="5"/>
        <v>1.3963983195409675</v>
      </c>
      <c r="U92" s="22">
        <f t="shared" si="6"/>
        <v>0.58438767497955524</v>
      </c>
      <c r="V92" s="22"/>
      <c r="W92" s="22">
        <v>13148686</v>
      </c>
      <c r="X92" s="22">
        <f t="shared" si="8"/>
        <v>0.15432482751831106</v>
      </c>
      <c r="Y92" s="24">
        <f t="shared" si="9"/>
        <v>6.4139300373264374E-2</v>
      </c>
    </row>
    <row r="93" spans="1:25" s="3" customFormat="1" x14ac:dyDescent="0.2">
      <c r="A93" s="2">
        <v>36453</v>
      </c>
      <c r="B93" s="4" t="s">
        <v>21</v>
      </c>
      <c r="C93" s="4" t="s">
        <v>10</v>
      </c>
      <c r="D93" s="4">
        <v>900651376</v>
      </c>
      <c r="E93" s="4" t="s">
        <v>72</v>
      </c>
      <c r="F93" s="4" t="s">
        <v>262</v>
      </c>
      <c r="G93" s="4" t="s">
        <v>85</v>
      </c>
      <c r="H93" s="4" t="s">
        <v>11</v>
      </c>
      <c r="I93" s="4" t="s">
        <v>263</v>
      </c>
      <c r="J93" s="4" t="s">
        <v>17</v>
      </c>
      <c r="K93" s="4" t="s">
        <v>18</v>
      </c>
      <c r="L93" s="4" t="s">
        <v>13</v>
      </c>
      <c r="M93" s="4">
        <v>17062</v>
      </c>
      <c r="N93" s="4">
        <v>881276</v>
      </c>
      <c r="O93" s="4">
        <v>69156</v>
      </c>
      <c r="P93" s="4">
        <v>1067300</v>
      </c>
      <c r="Q93" s="4">
        <v>-186024</v>
      </c>
      <c r="R93" s="4">
        <v>30822</v>
      </c>
      <c r="S93" s="4">
        <v>671</v>
      </c>
      <c r="T93" s="22">
        <f t="shared" si="5"/>
        <v>0.24671756608248019</v>
      </c>
      <c r="U93" s="22">
        <f t="shared" si="6"/>
        <v>1.2110848360785951</v>
      </c>
      <c r="V93" s="22">
        <f t="shared" si="7"/>
        <v>45.934426229508198</v>
      </c>
      <c r="W93" s="22">
        <v>13148687</v>
      </c>
      <c r="X93" s="22">
        <f t="shared" si="8"/>
        <v>-0.16568829828409237</v>
      </c>
      <c r="Y93" s="24">
        <f t="shared" si="9"/>
        <v>3.4974287283439015E-2</v>
      </c>
    </row>
    <row r="94" spans="1:25" s="3" customFormat="1" x14ac:dyDescent="0.2">
      <c r="A94" s="2">
        <v>36735</v>
      </c>
      <c r="B94" s="4" t="s">
        <v>21</v>
      </c>
      <c r="C94" s="4" t="s">
        <v>10</v>
      </c>
      <c r="D94" s="4">
        <v>900673543</v>
      </c>
      <c r="E94" s="4" t="s">
        <v>72</v>
      </c>
      <c r="F94" s="4" t="s">
        <v>264</v>
      </c>
      <c r="G94" s="4" t="s">
        <v>85</v>
      </c>
      <c r="H94" s="4" t="s">
        <v>11</v>
      </c>
      <c r="I94" s="4" t="s">
        <v>265</v>
      </c>
      <c r="J94" s="4" t="s">
        <v>12</v>
      </c>
      <c r="K94" s="4" t="s">
        <v>12</v>
      </c>
      <c r="L94" s="4" t="s">
        <v>13</v>
      </c>
      <c r="M94" s="4">
        <v>3140744</v>
      </c>
      <c r="N94" s="4">
        <v>4026744</v>
      </c>
      <c r="O94" s="4">
        <v>734823</v>
      </c>
      <c r="P94" s="4">
        <v>734823</v>
      </c>
      <c r="Q94" s="4">
        <v>3291921</v>
      </c>
      <c r="R94" s="4">
        <v>33025</v>
      </c>
      <c r="S94" s="4">
        <v>366</v>
      </c>
      <c r="T94" s="22">
        <f t="shared" si="5"/>
        <v>4.2741503736273909</v>
      </c>
      <c r="U94" s="22">
        <f t="shared" si="6"/>
        <v>0.18248565093782967</v>
      </c>
      <c r="V94" s="22">
        <f t="shared" si="7"/>
        <v>90.232240437158467</v>
      </c>
      <c r="W94" s="22">
        <v>13148688</v>
      </c>
      <c r="X94" s="22">
        <f t="shared" si="8"/>
        <v>1.0032136251143329E-2</v>
      </c>
      <c r="Y94" s="24">
        <f t="shared" si="9"/>
        <v>8.2014153370564401E-3</v>
      </c>
    </row>
    <row r="95" spans="1:25" s="3" customFormat="1" x14ac:dyDescent="0.2">
      <c r="A95" s="2">
        <v>37613</v>
      </c>
      <c r="B95" s="4" t="s">
        <v>21</v>
      </c>
      <c r="C95" s="4" t="s">
        <v>10</v>
      </c>
      <c r="D95" s="4">
        <v>900749536</v>
      </c>
      <c r="E95" s="4" t="s">
        <v>72</v>
      </c>
      <c r="F95" s="4" t="s">
        <v>266</v>
      </c>
      <c r="G95" s="4" t="s">
        <v>85</v>
      </c>
      <c r="H95" s="4" t="s">
        <v>11</v>
      </c>
      <c r="I95" s="4" t="s">
        <v>267</v>
      </c>
      <c r="J95" s="4" t="s">
        <v>27</v>
      </c>
      <c r="K95" s="4" t="s">
        <v>80</v>
      </c>
      <c r="L95" s="4" t="s">
        <v>13</v>
      </c>
      <c r="M95" s="4">
        <v>7002097</v>
      </c>
      <c r="N95" s="4">
        <v>24253595</v>
      </c>
      <c r="O95" s="4">
        <v>10086058</v>
      </c>
      <c r="P95" s="4">
        <v>10086058</v>
      </c>
      <c r="Q95" s="4">
        <v>14167537</v>
      </c>
      <c r="R95" s="4">
        <v>2686813</v>
      </c>
      <c r="S95" s="4">
        <v>1029307</v>
      </c>
      <c r="T95" s="22">
        <f t="shared" si="5"/>
        <v>0.69423525028311361</v>
      </c>
      <c r="U95" s="22">
        <f t="shared" si="6"/>
        <v>0.41585826760939976</v>
      </c>
      <c r="V95" s="22"/>
      <c r="W95" s="22">
        <v>13148689</v>
      </c>
      <c r="X95" s="22">
        <f t="shared" si="8"/>
        <v>0.18964573729364531</v>
      </c>
      <c r="Y95" s="24">
        <f t="shared" si="9"/>
        <v>0.11077998952320264</v>
      </c>
    </row>
    <row r="96" spans="1:25" s="3" customFormat="1" x14ac:dyDescent="0.2">
      <c r="A96" s="2">
        <v>37839</v>
      </c>
      <c r="B96" s="4" t="s">
        <v>21</v>
      </c>
      <c r="C96" s="4" t="s">
        <v>10</v>
      </c>
      <c r="D96" s="4">
        <v>900772113</v>
      </c>
      <c r="E96" s="4" t="s">
        <v>72</v>
      </c>
      <c r="F96" s="4" t="s">
        <v>268</v>
      </c>
      <c r="G96" s="4" t="s">
        <v>85</v>
      </c>
      <c r="H96" s="4" t="s">
        <v>11</v>
      </c>
      <c r="I96" s="4" t="s">
        <v>269</v>
      </c>
      <c r="J96" s="4" t="s">
        <v>27</v>
      </c>
      <c r="K96" s="4" t="s">
        <v>80</v>
      </c>
      <c r="L96" s="4" t="s">
        <v>13</v>
      </c>
      <c r="M96" s="4">
        <v>7543321</v>
      </c>
      <c r="N96" s="4">
        <v>9533348</v>
      </c>
      <c r="O96" s="4">
        <v>8969682</v>
      </c>
      <c r="P96" s="4">
        <v>9057179</v>
      </c>
      <c r="Q96" s="4">
        <v>476169</v>
      </c>
      <c r="R96" s="4">
        <v>-75465</v>
      </c>
      <c r="S96" s="4">
        <v>1497</v>
      </c>
      <c r="T96" s="22">
        <f t="shared" si="5"/>
        <v>0.84097975825675875</v>
      </c>
      <c r="U96" s="22">
        <f t="shared" si="6"/>
        <v>0.95005227963984951</v>
      </c>
      <c r="V96" s="22">
        <f t="shared" si="7"/>
        <v>-50.410821643286575</v>
      </c>
      <c r="W96" s="22">
        <v>13148690</v>
      </c>
      <c r="X96" s="22">
        <f t="shared" si="8"/>
        <v>-0.15848364761250733</v>
      </c>
      <c r="Y96" s="24">
        <f t="shared" si="9"/>
        <v>-7.915896912606149E-3</v>
      </c>
    </row>
    <row r="97" spans="1:25" s="3" customFormat="1" x14ac:dyDescent="0.2">
      <c r="A97" s="2">
        <v>38235</v>
      </c>
      <c r="B97" s="4" t="s">
        <v>21</v>
      </c>
      <c r="C97" s="4" t="s">
        <v>10</v>
      </c>
      <c r="D97" s="4">
        <v>900803109</v>
      </c>
      <c r="E97" s="4" t="s">
        <v>72</v>
      </c>
      <c r="F97" s="4" t="s">
        <v>270</v>
      </c>
      <c r="G97" s="4" t="s">
        <v>85</v>
      </c>
      <c r="H97" s="4" t="s">
        <v>101</v>
      </c>
      <c r="I97" s="4" t="s">
        <v>271</v>
      </c>
      <c r="J97" s="4" t="s">
        <v>27</v>
      </c>
      <c r="K97" s="4" t="s">
        <v>69</v>
      </c>
      <c r="L97" s="4" t="s">
        <v>13</v>
      </c>
      <c r="M97" s="4">
        <v>200663</v>
      </c>
      <c r="N97" s="4">
        <v>4885242</v>
      </c>
      <c r="O97" s="4">
        <v>400394</v>
      </c>
      <c r="P97" s="4">
        <v>778807</v>
      </c>
      <c r="Q97" s="4">
        <v>4106435</v>
      </c>
      <c r="R97" s="4">
        <v>-459886</v>
      </c>
      <c r="S97" s="4"/>
      <c r="T97" s="22">
        <f t="shared" si="5"/>
        <v>0.5011638536041999</v>
      </c>
      <c r="U97" s="22">
        <f t="shared" si="6"/>
        <v>0.15942035215450945</v>
      </c>
      <c r="V97" s="22"/>
      <c r="W97" s="22">
        <v>13148691</v>
      </c>
      <c r="X97" s="22">
        <f t="shared" si="8"/>
        <v>-0.11199154497757788</v>
      </c>
      <c r="Y97" s="24">
        <f t="shared" si="9"/>
        <v>-9.4137813438924828E-2</v>
      </c>
    </row>
    <row r="98" spans="1:25" s="3" customFormat="1" x14ac:dyDescent="0.2">
      <c r="A98" s="2">
        <v>38489</v>
      </c>
      <c r="B98" s="4" t="s">
        <v>21</v>
      </c>
      <c r="C98" s="4" t="s">
        <v>10</v>
      </c>
      <c r="D98" s="4">
        <v>900829941</v>
      </c>
      <c r="E98" s="4" t="s">
        <v>72</v>
      </c>
      <c r="F98" s="4" t="s">
        <v>272</v>
      </c>
      <c r="G98" s="4" t="s">
        <v>85</v>
      </c>
      <c r="H98" s="4" t="s">
        <v>11</v>
      </c>
      <c r="I98" s="4" t="s">
        <v>273</v>
      </c>
      <c r="J98" s="4" t="s">
        <v>27</v>
      </c>
      <c r="K98" s="4" t="s">
        <v>28</v>
      </c>
      <c r="L98" s="4" t="s">
        <v>13</v>
      </c>
      <c r="M98" s="4">
        <v>1709271</v>
      </c>
      <c r="N98" s="4">
        <v>2853233</v>
      </c>
      <c r="O98" s="4">
        <v>1183433</v>
      </c>
      <c r="P98" s="4">
        <v>3392152</v>
      </c>
      <c r="Q98" s="4">
        <v>-538919</v>
      </c>
      <c r="R98" s="4">
        <v>-604836</v>
      </c>
      <c r="S98" s="4"/>
      <c r="T98" s="22">
        <f t="shared" si="5"/>
        <v>1.4443327167655458</v>
      </c>
      <c r="U98" s="22">
        <f t="shared" si="6"/>
        <v>1.1888801230043253</v>
      </c>
      <c r="V98" s="22"/>
      <c r="W98" s="22">
        <v>13148692</v>
      </c>
      <c r="X98" s="22">
        <f t="shared" si="8"/>
        <v>1.1223133717682992</v>
      </c>
      <c r="Y98" s="24">
        <f t="shared" si="9"/>
        <v>-0.21198268770899537</v>
      </c>
    </row>
    <row r="99" spans="1:25" s="3" customFormat="1" x14ac:dyDescent="0.2">
      <c r="A99" s="2">
        <v>38699</v>
      </c>
      <c r="B99" s="4" t="s">
        <v>21</v>
      </c>
      <c r="C99" s="4" t="s">
        <v>10</v>
      </c>
      <c r="D99" s="4">
        <v>900859228</v>
      </c>
      <c r="E99" s="4" t="s">
        <v>72</v>
      </c>
      <c r="F99" s="4" t="s">
        <v>274</v>
      </c>
      <c r="G99" s="4" t="s">
        <v>85</v>
      </c>
      <c r="H99" s="4" t="s">
        <v>11</v>
      </c>
      <c r="I99" s="4" t="s">
        <v>275</v>
      </c>
      <c r="J99" s="4" t="s">
        <v>27</v>
      </c>
      <c r="K99" s="4" t="s">
        <v>80</v>
      </c>
      <c r="L99" s="4" t="s">
        <v>13</v>
      </c>
      <c r="M99" s="4">
        <v>48914</v>
      </c>
      <c r="N99" s="4">
        <v>338938</v>
      </c>
      <c r="O99" s="4">
        <v>190940</v>
      </c>
      <c r="P99" s="4">
        <v>190940</v>
      </c>
      <c r="Q99" s="4">
        <v>147998</v>
      </c>
      <c r="R99" s="4">
        <v>-52952</v>
      </c>
      <c r="S99" s="4">
        <v>1943</v>
      </c>
      <c r="T99" s="22">
        <f t="shared" si="5"/>
        <v>0.256174714570022</v>
      </c>
      <c r="U99" s="22">
        <f t="shared" si="6"/>
        <v>0.56334786893178102</v>
      </c>
      <c r="V99" s="22">
        <f t="shared" si="7"/>
        <v>-27.252702007205354</v>
      </c>
      <c r="W99" s="22">
        <v>13148693</v>
      </c>
      <c r="X99" s="22">
        <f t="shared" si="8"/>
        <v>-0.35778861876511847</v>
      </c>
      <c r="Y99" s="24">
        <f t="shared" si="9"/>
        <v>-0.15622916285574354</v>
      </c>
    </row>
    <row r="100" spans="1:25" s="3" customFormat="1" x14ac:dyDescent="0.2">
      <c r="A100" s="2">
        <v>38733</v>
      </c>
      <c r="B100" s="4" t="s">
        <v>21</v>
      </c>
      <c r="C100" s="4" t="s">
        <v>10</v>
      </c>
      <c r="D100" s="4">
        <v>900862492</v>
      </c>
      <c r="E100" s="4" t="s">
        <v>72</v>
      </c>
      <c r="F100" s="4" t="s">
        <v>276</v>
      </c>
      <c r="G100" s="4" t="s">
        <v>85</v>
      </c>
      <c r="H100" s="4" t="s">
        <v>11</v>
      </c>
      <c r="I100" s="4" t="s">
        <v>277</v>
      </c>
      <c r="J100" s="4" t="s">
        <v>17</v>
      </c>
      <c r="K100" s="4" t="s">
        <v>18</v>
      </c>
      <c r="L100" s="4" t="s">
        <v>13</v>
      </c>
      <c r="M100" s="4">
        <v>5589368</v>
      </c>
      <c r="N100" s="4">
        <v>12885294</v>
      </c>
      <c r="O100" s="4">
        <v>1232458</v>
      </c>
      <c r="P100" s="4">
        <v>11054176</v>
      </c>
      <c r="Q100" s="4">
        <v>1831118</v>
      </c>
      <c r="R100" s="4">
        <v>344962</v>
      </c>
      <c r="S100" s="4">
        <v>308405</v>
      </c>
      <c r="T100" s="22">
        <f t="shared" si="5"/>
        <v>4.5351387227800055</v>
      </c>
      <c r="U100" s="22">
        <f t="shared" si="6"/>
        <v>0.85789086380178825</v>
      </c>
      <c r="V100" s="22"/>
      <c r="W100" s="22">
        <v>13148694</v>
      </c>
      <c r="X100" s="22">
        <f t="shared" si="8"/>
        <v>0.18838873300355302</v>
      </c>
      <c r="Y100" s="24">
        <f t="shared" si="9"/>
        <v>2.6771760116610456E-2</v>
      </c>
    </row>
    <row r="101" spans="1:25" s="3" customFormat="1" x14ac:dyDescent="0.2">
      <c r="A101" s="2">
        <v>39293</v>
      </c>
      <c r="B101" s="4" t="s">
        <v>21</v>
      </c>
      <c r="C101" s="4" t="s">
        <v>10</v>
      </c>
      <c r="D101" s="4">
        <v>900926043</v>
      </c>
      <c r="E101" s="4" t="s">
        <v>72</v>
      </c>
      <c r="F101" s="4" t="s">
        <v>278</v>
      </c>
      <c r="G101" s="4" t="s">
        <v>85</v>
      </c>
      <c r="H101" s="4" t="s">
        <v>11</v>
      </c>
      <c r="I101" s="4" t="s">
        <v>279</v>
      </c>
      <c r="J101" s="4" t="s">
        <v>14</v>
      </c>
      <c r="K101" s="4" t="s">
        <v>24</v>
      </c>
      <c r="L101" s="4" t="s">
        <v>13</v>
      </c>
      <c r="M101" s="4">
        <v>270584</v>
      </c>
      <c r="N101" s="4">
        <v>3070471</v>
      </c>
      <c r="O101" s="4">
        <v>1223873</v>
      </c>
      <c r="P101" s="4">
        <v>1945301</v>
      </c>
      <c r="Q101" s="4">
        <v>1125170</v>
      </c>
      <c r="R101" s="4">
        <v>483221</v>
      </c>
      <c r="S101" s="4">
        <v>122492</v>
      </c>
      <c r="T101" s="22">
        <f t="shared" si="5"/>
        <v>0.22108829919444256</v>
      </c>
      <c r="U101" s="22">
        <f t="shared" si="6"/>
        <v>0.63355133463237401</v>
      </c>
      <c r="V101" s="22">
        <f t="shared" si="7"/>
        <v>3.9449188518433855</v>
      </c>
      <c r="W101" s="22">
        <v>13148695</v>
      </c>
      <c r="X101" s="22">
        <f t="shared" si="8"/>
        <v>0.42946488086244744</v>
      </c>
      <c r="Y101" s="24">
        <f t="shared" si="9"/>
        <v>0.15737683241431039</v>
      </c>
    </row>
    <row r="102" spans="1:25" s="3" customFormat="1" x14ac:dyDescent="0.2">
      <c r="A102" s="2">
        <v>39543</v>
      </c>
      <c r="B102" s="4" t="s">
        <v>21</v>
      </c>
      <c r="C102" s="4" t="s">
        <v>10</v>
      </c>
      <c r="D102" s="4">
        <v>900952526</v>
      </c>
      <c r="E102" s="4" t="s">
        <v>72</v>
      </c>
      <c r="F102" s="4" t="s">
        <v>280</v>
      </c>
      <c r="G102" s="4" t="s">
        <v>85</v>
      </c>
      <c r="H102" s="4" t="s">
        <v>11</v>
      </c>
      <c r="I102" s="4" t="s">
        <v>281</v>
      </c>
      <c r="J102" s="4" t="s">
        <v>67</v>
      </c>
      <c r="K102" s="4" t="s">
        <v>68</v>
      </c>
      <c r="L102" s="4" t="s">
        <v>13</v>
      </c>
      <c r="M102" s="4">
        <v>916257</v>
      </c>
      <c r="N102" s="4">
        <v>3393814</v>
      </c>
      <c r="O102" s="4">
        <v>363287</v>
      </c>
      <c r="P102" s="4">
        <v>1314524</v>
      </c>
      <c r="Q102" s="4">
        <v>2079290</v>
      </c>
      <c r="R102" s="4">
        <v>154018</v>
      </c>
      <c r="S102" s="4">
        <v>121319</v>
      </c>
      <c r="T102" s="22">
        <f t="shared" si="5"/>
        <v>2.5221298862882513</v>
      </c>
      <c r="U102" s="22">
        <f t="shared" si="6"/>
        <v>0.38732941758151745</v>
      </c>
      <c r="V102" s="22"/>
      <c r="W102" s="22">
        <v>13148696</v>
      </c>
      <c r="X102" s="22">
        <f t="shared" si="8"/>
        <v>7.4072399713363699E-2</v>
      </c>
      <c r="Y102" s="24">
        <f t="shared" si="9"/>
        <v>4.538198027352118E-2</v>
      </c>
    </row>
    <row r="103" spans="1:25" s="3" customFormat="1" x14ac:dyDescent="0.2">
      <c r="A103" s="2">
        <v>39909</v>
      </c>
      <c r="B103" s="4" t="s">
        <v>21</v>
      </c>
      <c r="C103" s="4" t="s">
        <v>10</v>
      </c>
      <c r="D103" s="4">
        <v>900995003</v>
      </c>
      <c r="E103" s="4" t="s">
        <v>72</v>
      </c>
      <c r="F103" s="4" t="s">
        <v>282</v>
      </c>
      <c r="G103" s="4" t="s">
        <v>85</v>
      </c>
      <c r="H103" s="4" t="s">
        <v>11</v>
      </c>
      <c r="I103" s="4" t="s">
        <v>283</v>
      </c>
      <c r="J103" s="4" t="s">
        <v>25</v>
      </c>
      <c r="K103" s="4" t="s">
        <v>284</v>
      </c>
      <c r="L103" s="4" t="s">
        <v>13</v>
      </c>
      <c r="M103" s="4">
        <v>825395</v>
      </c>
      <c r="N103" s="4">
        <v>2036857</v>
      </c>
      <c r="O103" s="4">
        <v>157671</v>
      </c>
      <c r="P103" s="4">
        <v>157671</v>
      </c>
      <c r="Q103" s="4">
        <v>1879186</v>
      </c>
      <c r="R103" s="4">
        <v>12592</v>
      </c>
      <c r="S103" s="4"/>
      <c r="T103" s="22">
        <f t="shared" si="5"/>
        <v>5.2349195476657089</v>
      </c>
      <c r="U103" s="22">
        <f t="shared" si="6"/>
        <v>7.7408968818134999E-2</v>
      </c>
      <c r="V103" s="22"/>
      <c r="W103" s="22">
        <v>13148697</v>
      </c>
      <c r="X103" s="22">
        <f t="shared" si="8"/>
        <v>6.7007736328388995E-3</v>
      </c>
      <c r="Y103" s="24">
        <f t="shared" si="9"/>
        <v>6.1820736556370921E-3</v>
      </c>
    </row>
    <row r="104" spans="1:25" s="3" customFormat="1" x14ac:dyDescent="0.2">
      <c r="A104" s="2">
        <v>40053</v>
      </c>
      <c r="B104" s="4" t="s">
        <v>21</v>
      </c>
      <c r="C104" s="4" t="s">
        <v>10</v>
      </c>
      <c r="D104" s="4">
        <v>901014880</v>
      </c>
      <c r="E104" s="4" t="s">
        <v>72</v>
      </c>
      <c r="F104" s="4" t="s">
        <v>285</v>
      </c>
      <c r="G104" s="4" t="s">
        <v>85</v>
      </c>
      <c r="H104" s="4" t="s">
        <v>11</v>
      </c>
      <c r="I104" s="4" t="s">
        <v>286</v>
      </c>
      <c r="J104" s="4" t="s">
        <v>14</v>
      </c>
      <c r="K104" s="4" t="s">
        <v>287</v>
      </c>
      <c r="L104" s="4" t="s">
        <v>13</v>
      </c>
      <c r="M104" s="4">
        <v>4622824</v>
      </c>
      <c r="N104" s="4">
        <v>12489657</v>
      </c>
      <c r="O104" s="4">
        <v>143686</v>
      </c>
      <c r="P104" s="4">
        <v>9302532</v>
      </c>
      <c r="Q104" s="4">
        <v>3187125</v>
      </c>
      <c r="R104" s="4">
        <v>259797</v>
      </c>
      <c r="S104" s="4"/>
      <c r="T104" s="22">
        <f t="shared" si="5"/>
        <v>32.173099675681698</v>
      </c>
      <c r="U104" s="22">
        <f t="shared" si="6"/>
        <v>0.74481885291165317</v>
      </c>
      <c r="V104" s="22"/>
      <c r="W104" s="22">
        <v>13148698</v>
      </c>
      <c r="X104" s="22">
        <f t="shared" si="8"/>
        <v>8.1514531121308395E-2</v>
      </c>
      <c r="Y104" s="24">
        <f t="shared" si="9"/>
        <v>2.0800971555904216E-2</v>
      </c>
    </row>
    <row r="105" spans="1:25" s="3" customFormat="1" x14ac:dyDescent="0.2">
      <c r="A105" s="2">
        <v>41647</v>
      </c>
      <c r="B105" s="4" t="s">
        <v>21</v>
      </c>
      <c r="C105" s="4" t="s">
        <v>10</v>
      </c>
      <c r="D105" s="4">
        <v>901199562</v>
      </c>
      <c r="E105" s="4" t="s">
        <v>72</v>
      </c>
      <c r="F105" s="4" t="s">
        <v>288</v>
      </c>
      <c r="G105" s="4" t="s">
        <v>85</v>
      </c>
      <c r="H105" s="4" t="s">
        <v>11</v>
      </c>
      <c r="I105" s="4" t="s">
        <v>289</v>
      </c>
      <c r="J105" s="4" t="s">
        <v>19</v>
      </c>
      <c r="K105" s="4" t="s">
        <v>20</v>
      </c>
      <c r="L105" s="4" t="s">
        <v>13</v>
      </c>
      <c r="M105" s="4">
        <v>2029947</v>
      </c>
      <c r="N105" s="4">
        <v>7038767</v>
      </c>
      <c r="O105" s="4">
        <v>1664944</v>
      </c>
      <c r="P105" s="4">
        <v>5251608</v>
      </c>
      <c r="Q105" s="4">
        <v>1787159</v>
      </c>
      <c r="R105" s="4">
        <v>785397</v>
      </c>
      <c r="S105" s="4">
        <v>525636</v>
      </c>
      <c r="T105" s="22">
        <f t="shared" si="5"/>
        <v>1.2192283944685227</v>
      </c>
      <c r="U105" s="22">
        <f t="shared" si="6"/>
        <v>0.74609771853507867</v>
      </c>
      <c r="V105" s="22"/>
      <c r="W105" s="22">
        <v>13148699</v>
      </c>
      <c r="X105" s="22">
        <f t="shared" si="8"/>
        <v>0.43946677380132376</v>
      </c>
      <c r="Y105" s="24">
        <f t="shared" si="9"/>
        <v>0.11158161649618463</v>
      </c>
    </row>
    <row r="106" spans="1:25" s="3" customFormat="1" x14ac:dyDescent="0.2">
      <c r="A106" s="2">
        <v>42585</v>
      </c>
      <c r="B106" s="4" t="s">
        <v>21</v>
      </c>
      <c r="C106" s="4" t="s">
        <v>10</v>
      </c>
      <c r="D106" s="4">
        <v>901298098</v>
      </c>
      <c r="E106" s="4" t="s">
        <v>72</v>
      </c>
      <c r="F106" s="4" t="s">
        <v>290</v>
      </c>
      <c r="G106" s="4" t="s">
        <v>85</v>
      </c>
      <c r="H106" s="4" t="s">
        <v>11</v>
      </c>
      <c r="I106" s="4" t="s">
        <v>291</v>
      </c>
      <c r="J106" s="4" t="s">
        <v>12</v>
      </c>
      <c r="K106" s="4" t="s">
        <v>12</v>
      </c>
      <c r="L106" s="4" t="s">
        <v>13</v>
      </c>
      <c r="M106" s="4">
        <v>2335772</v>
      </c>
      <c r="N106" s="4">
        <v>7796839</v>
      </c>
      <c r="O106" s="4">
        <v>2468561</v>
      </c>
      <c r="P106" s="4">
        <v>2468561</v>
      </c>
      <c r="Q106" s="4">
        <v>5328278</v>
      </c>
      <c r="R106" s="4">
        <v>222537</v>
      </c>
      <c r="S106" s="4"/>
      <c r="T106" s="22">
        <f t="shared" si="5"/>
        <v>0.94620793247564061</v>
      </c>
      <c r="U106" s="22">
        <f t="shared" si="6"/>
        <v>0.31661048791696222</v>
      </c>
      <c r="V106" s="22"/>
      <c r="W106" s="22">
        <v>13148700</v>
      </c>
      <c r="X106" s="22">
        <f t="shared" si="8"/>
        <v>4.1765275760761729E-2</v>
      </c>
      <c r="Y106" s="24">
        <f t="shared" si="9"/>
        <v>2.8541951424160484E-2</v>
      </c>
    </row>
    <row r="107" spans="1:25" s="3" customFormat="1" x14ac:dyDescent="0.2">
      <c r="A107" s="2">
        <v>381</v>
      </c>
      <c r="B107" s="4" t="s">
        <v>40</v>
      </c>
      <c r="C107" s="4" t="s">
        <v>10</v>
      </c>
      <c r="D107" s="4">
        <v>800189925</v>
      </c>
      <c r="E107" s="4" t="s">
        <v>72</v>
      </c>
      <c r="F107" s="4" t="s">
        <v>292</v>
      </c>
      <c r="G107" s="4" t="s">
        <v>85</v>
      </c>
      <c r="H107" s="4" t="s">
        <v>16</v>
      </c>
      <c r="I107" s="4" t="s">
        <v>293</v>
      </c>
      <c r="J107" s="4" t="s">
        <v>14</v>
      </c>
      <c r="K107" s="4" t="s">
        <v>24</v>
      </c>
      <c r="L107" s="4" t="s">
        <v>13</v>
      </c>
      <c r="M107" s="4">
        <v>8051326</v>
      </c>
      <c r="N107" s="4">
        <v>61815360</v>
      </c>
      <c r="O107" s="4">
        <v>25647607</v>
      </c>
      <c r="P107" s="4">
        <v>44556282</v>
      </c>
      <c r="Q107" s="4">
        <v>41260477</v>
      </c>
      <c r="R107" s="4">
        <v>20554883</v>
      </c>
      <c r="S107" s="4">
        <v>819361</v>
      </c>
      <c r="T107" s="22"/>
      <c r="U107" s="22">
        <f t="shared" si="6"/>
        <v>0.72079628752465408</v>
      </c>
      <c r="V107" s="22">
        <f t="shared" si="7"/>
        <v>25.086479585921225</v>
      </c>
      <c r="W107" s="22">
        <v>13148701</v>
      </c>
      <c r="X107" s="22">
        <f t="shared" si="8"/>
        <v>0.49817366386724032</v>
      </c>
      <c r="Y107" s="24">
        <f t="shared" si="9"/>
        <v>0.33252063888328082</v>
      </c>
    </row>
    <row r="108" spans="1:25" s="3" customFormat="1" x14ac:dyDescent="0.2">
      <c r="A108" s="2">
        <v>527</v>
      </c>
      <c r="B108" s="4" t="s">
        <v>40</v>
      </c>
      <c r="C108" s="4" t="s">
        <v>10</v>
      </c>
      <c r="D108" s="4">
        <v>802009573</v>
      </c>
      <c r="E108" s="4" t="s">
        <v>72</v>
      </c>
      <c r="F108" s="4" t="s">
        <v>294</v>
      </c>
      <c r="G108" s="4" t="s">
        <v>85</v>
      </c>
      <c r="H108" s="4" t="s">
        <v>38</v>
      </c>
      <c r="I108" s="4" t="s">
        <v>295</v>
      </c>
      <c r="J108" s="4" t="s">
        <v>19</v>
      </c>
      <c r="K108" s="4" t="s">
        <v>20</v>
      </c>
      <c r="L108" s="4" t="s">
        <v>13</v>
      </c>
      <c r="M108" s="4">
        <v>7092978</v>
      </c>
      <c r="N108" s="4">
        <v>13784126</v>
      </c>
      <c r="O108" s="4">
        <v>59143</v>
      </c>
      <c r="P108" s="4">
        <v>98557694</v>
      </c>
      <c r="Q108" s="4">
        <v>7331966</v>
      </c>
      <c r="R108" s="4">
        <v>6452160</v>
      </c>
      <c r="S108" s="4">
        <v>52445</v>
      </c>
      <c r="T108" s="22">
        <v>9736</v>
      </c>
      <c r="U108" s="22">
        <f t="shared" si="6"/>
        <v>7.1500865560863271</v>
      </c>
      <c r="V108" s="22">
        <f t="shared" si="7"/>
        <v>123.02717132233769</v>
      </c>
      <c r="W108" s="22">
        <v>13148702</v>
      </c>
      <c r="X108" s="22">
        <f t="shared" si="8"/>
        <v>0.88000408076087644</v>
      </c>
      <c r="Y108" s="24">
        <f t="shared" si="9"/>
        <v>0.4680862609642425</v>
      </c>
    </row>
    <row r="109" spans="1:25" s="3" customFormat="1" x14ac:dyDescent="0.2">
      <c r="A109" s="2">
        <v>3313</v>
      </c>
      <c r="B109" s="4" t="s">
        <v>40</v>
      </c>
      <c r="C109" s="4" t="s">
        <v>10</v>
      </c>
      <c r="D109" s="4">
        <v>900495568</v>
      </c>
      <c r="E109" s="4" t="s">
        <v>72</v>
      </c>
      <c r="F109" s="4" t="s">
        <v>296</v>
      </c>
      <c r="G109" s="4" t="s">
        <v>85</v>
      </c>
      <c r="H109" s="4" t="s">
        <v>11</v>
      </c>
      <c r="I109" s="4" t="s">
        <v>297</v>
      </c>
      <c r="J109" s="4" t="s">
        <v>14</v>
      </c>
      <c r="K109" s="4" t="s">
        <v>30</v>
      </c>
      <c r="L109" s="4" t="s">
        <v>13</v>
      </c>
      <c r="M109" s="4">
        <v>669601</v>
      </c>
      <c r="N109" s="4">
        <v>3968751</v>
      </c>
      <c r="O109" s="4">
        <v>1454754</v>
      </c>
      <c r="P109" s="4">
        <v>4632818</v>
      </c>
      <c r="Q109" s="4">
        <v>1912632</v>
      </c>
      <c r="R109" s="4">
        <v>2056119</v>
      </c>
      <c r="S109" s="4">
        <v>605577</v>
      </c>
      <c r="T109" s="22">
        <v>42032</v>
      </c>
      <c r="U109" s="22">
        <f t="shared" si="6"/>
        <v>1.1673239263435775</v>
      </c>
      <c r="V109" s="22"/>
      <c r="W109" s="22">
        <v>13148703</v>
      </c>
      <c r="X109" s="22">
        <f t="shared" si="8"/>
        <v>1.0750207044533397</v>
      </c>
      <c r="Y109" s="24">
        <f t="shared" si="9"/>
        <v>0.51807709780734545</v>
      </c>
    </row>
    <row r="110" spans="1:25" s="3" customFormat="1" x14ac:dyDescent="0.2">
      <c r="A110" s="2">
        <v>3371</v>
      </c>
      <c r="B110" s="4" t="s">
        <v>40</v>
      </c>
      <c r="C110" s="4" t="s">
        <v>10</v>
      </c>
      <c r="D110" s="4">
        <v>900533759</v>
      </c>
      <c r="E110" s="4" t="s">
        <v>72</v>
      </c>
      <c r="F110" s="4" t="s">
        <v>298</v>
      </c>
      <c r="G110" s="4" t="s">
        <v>85</v>
      </c>
      <c r="H110" s="4" t="s">
        <v>11</v>
      </c>
      <c r="I110" s="4" t="s">
        <v>299</v>
      </c>
      <c r="J110" s="4" t="s">
        <v>12</v>
      </c>
      <c r="K110" s="4" t="s">
        <v>12</v>
      </c>
      <c r="L110" s="4" t="s">
        <v>13</v>
      </c>
      <c r="M110" s="4">
        <v>1040230</v>
      </c>
      <c r="N110" s="4">
        <v>16342662</v>
      </c>
      <c r="O110" s="4">
        <v>383962</v>
      </c>
      <c r="P110" s="4">
        <v>1626192</v>
      </c>
      <c r="Q110" s="4">
        <v>1528428</v>
      </c>
      <c r="R110" s="4">
        <v>14814234</v>
      </c>
      <c r="S110" s="4">
        <v>-158834</v>
      </c>
      <c r="T110" s="22"/>
      <c r="U110" s="22">
        <f t="shared" si="6"/>
        <v>9.9505943401387117E-2</v>
      </c>
      <c r="V110" s="22">
        <f t="shared" si="7"/>
        <v>-93.26865784403843</v>
      </c>
      <c r="W110" s="22">
        <v>13148704</v>
      </c>
      <c r="X110" s="22">
        <f t="shared" si="8"/>
        <v>9.6924644144179517</v>
      </c>
      <c r="Y110" s="24">
        <f t="shared" si="9"/>
        <v>0.90647619096570686</v>
      </c>
    </row>
    <row r="111" spans="1:25" s="3" customFormat="1" x14ac:dyDescent="0.2">
      <c r="A111" s="2">
        <v>3635</v>
      </c>
      <c r="B111" s="4" t="s">
        <v>40</v>
      </c>
      <c r="C111" s="4" t="s">
        <v>10</v>
      </c>
      <c r="D111" s="4">
        <v>900697291</v>
      </c>
      <c r="E111" s="4" t="s">
        <v>72</v>
      </c>
      <c r="F111" s="4" t="s">
        <v>300</v>
      </c>
      <c r="G111" s="4" t="s">
        <v>85</v>
      </c>
      <c r="H111" s="4" t="s">
        <v>11</v>
      </c>
      <c r="I111" s="4" t="s">
        <v>301</v>
      </c>
      <c r="J111" s="4" t="s">
        <v>19</v>
      </c>
      <c r="K111" s="4" t="s">
        <v>44</v>
      </c>
      <c r="L111" s="4" t="s">
        <v>13</v>
      </c>
      <c r="M111" s="4">
        <v>3936193</v>
      </c>
      <c r="N111" s="4">
        <v>16577525</v>
      </c>
      <c r="O111" s="4">
        <v>743076</v>
      </c>
      <c r="P111" s="4">
        <v>1074816</v>
      </c>
      <c r="Q111" s="4">
        <v>2995148</v>
      </c>
      <c r="R111" s="4">
        <v>13582377</v>
      </c>
      <c r="S111" s="4">
        <v>342923</v>
      </c>
      <c r="T111" s="22">
        <v>425878</v>
      </c>
      <c r="U111" s="22">
        <f t="shared" si="6"/>
        <v>6.4835733922886565E-2</v>
      </c>
      <c r="V111" s="22"/>
      <c r="W111" s="22">
        <v>13148705</v>
      </c>
      <c r="X111" s="22">
        <f t="shared" si="8"/>
        <v>4.5347932723190976</v>
      </c>
      <c r="Y111" s="24">
        <f t="shared" si="9"/>
        <v>0.81932477857822561</v>
      </c>
    </row>
    <row r="113" spans="24:25" x14ac:dyDescent="0.2">
      <c r="X113" s="15" t="s">
        <v>66</v>
      </c>
      <c r="Y113" s="21">
        <f>COUNT(A12:A111)</f>
        <v>100</v>
      </c>
    </row>
  </sheetData>
  <autoFilter ref="A11:Y111">
    <sortState ref="A2:AE161">
      <sortCondition ref="T1:T161"/>
    </sortState>
  </autoFilter>
  <mergeCells count="9">
    <mergeCell ref="L3:L4"/>
    <mergeCell ref="T3:V3"/>
    <mergeCell ref="X3:Y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423FA6E-E623-40CA-9F9E-65219F16D569}"/>
</file>

<file path=customXml/itemProps2.xml><?xml version="1.0" encoding="utf-8"?>
<ds:datastoreItem xmlns:ds="http://schemas.openxmlformats.org/officeDocument/2006/customXml" ds:itemID="{435244B8-C4EF-480B-9347-C6C14360D5F1}"/>
</file>

<file path=customXml/itemProps3.xml><?xml version="1.0" encoding="utf-8"?>
<ds:datastoreItem xmlns:ds="http://schemas.openxmlformats.org/officeDocument/2006/customXml" ds:itemID="{DB6EA78E-EE8B-488A-A7FA-CFA73CC948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2024-05-03T19:39:51Z</dcterms:created>
  <dcterms:modified xsi:type="dcterms:W3CDTF">2026-03-12T23:46:20Z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