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/>
  <mc:AlternateContent xmlns:mc="http://schemas.openxmlformats.org/markup-compatibility/2006">
    <mc:Choice Requires="x15">
      <x15ac:absPath xmlns:x15ac="http://schemas.microsoft.com/office/spreadsheetml/2010/11/ac" url="/Users/apple/Documents/FUGA/PAPELERIA/11 JUNIO 2026/"/>
    </mc:Choice>
  </mc:AlternateContent>
  <xr:revisionPtr revIDLastSave="0" documentId="8_{C64532D1-BC09-094C-9B30-09AB84DE247D}" xr6:coauthVersionLast="47" xr6:coauthVersionMax="47" xr10:uidLastSave="{00000000-0000-0000-0000-000000000000}"/>
  <bookViews>
    <workbookView xWindow="0" yWindow="660" windowWidth="29040" windowHeight="16000" xr2:uid="{00000000-000D-0000-FFFF-FFFF00000000}"/>
  </bookViews>
  <sheets>
    <sheet name="Resúmen Cotizaciones" sheetId="3" r:id="rId1"/>
    <sheet name="Precios Online Soportes" sheetId="5" r:id="rId2"/>
    <sheet name="Hoja1" sheetId="4" state="hidden" r:id="rId3"/>
  </sheets>
  <definedNames>
    <definedName name="_xlnm._FilterDatabase" localSheetId="0" hidden="1">'Resúmen Cotizaciones'!$A$6:$FK$6</definedName>
    <definedName name="_xlnm.Print_Area" localSheetId="0">'Resúmen Cotizaciones'!$A$1:$BF$103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7" i="3" l="1"/>
  <c r="F87" i="3" s="1"/>
  <c r="BH8" i="3"/>
  <c r="BI8" i="3"/>
  <c r="BJ8" i="3"/>
  <c r="BH9" i="3"/>
  <c r="BI9" i="3"/>
  <c r="BJ9" i="3"/>
  <c r="BH10" i="3"/>
  <c r="BI10" i="3"/>
  <c r="BJ10" i="3"/>
  <c r="BH11" i="3"/>
  <c r="BI11" i="3"/>
  <c r="BJ11" i="3"/>
  <c r="BH12" i="3"/>
  <c r="BI12" i="3"/>
  <c r="BJ12" i="3"/>
  <c r="BH13" i="3"/>
  <c r="BI13" i="3"/>
  <c r="BJ13" i="3"/>
  <c r="BH14" i="3"/>
  <c r="BI14" i="3"/>
  <c r="BJ14" i="3"/>
  <c r="BH15" i="3"/>
  <c r="BI15" i="3"/>
  <c r="BJ15" i="3"/>
  <c r="BH16" i="3"/>
  <c r="BI16" i="3"/>
  <c r="BJ16" i="3"/>
  <c r="BH17" i="3"/>
  <c r="BI17" i="3"/>
  <c r="BJ17" i="3"/>
  <c r="BH18" i="3"/>
  <c r="BI18" i="3"/>
  <c r="BJ18" i="3"/>
  <c r="BH19" i="3"/>
  <c r="BI19" i="3"/>
  <c r="BJ19" i="3"/>
  <c r="BH20" i="3"/>
  <c r="BI20" i="3"/>
  <c r="BJ20" i="3"/>
  <c r="BH21" i="3"/>
  <c r="BI21" i="3"/>
  <c r="BJ21" i="3"/>
  <c r="BH22" i="3"/>
  <c r="BI22" i="3"/>
  <c r="BJ22" i="3"/>
  <c r="BH23" i="3"/>
  <c r="BI23" i="3"/>
  <c r="BJ23" i="3"/>
  <c r="BH24" i="3"/>
  <c r="BI24" i="3"/>
  <c r="BJ24" i="3"/>
  <c r="BH25" i="3"/>
  <c r="BI25" i="3"/>
  <c r="BJ25" i="3"/>
  <c r="BH26" i="3"/>
  <c r="BI26" i="3"/>
  <c r="BJ26" i="3"/>
  <c r="BH27" i="3"/>
  <c r="BI27" i="3"/>
  <c r="BJ27" i="3"/>
  <c r="BH28" i="3"/>
  <c r="BI28" i="3"/>
  <c r="BJ28" i="3"/>
  <c r="BH29" i="3"/>
  <c r="BI29" i="3"/>
  <c r="BJ29" i="3"/>
  <c r="BH30" i="3"/>
  <c r="BI30" i="3"/>
  <c r="BJ30" i="3"/>
  <c r="BH31" i="3"/>
  <c r="BI31" i="3"/>
  <c r="BJ31" i="3"/>
  <c r="BH32" i="3"/>
  <c r="BI32" i="3"/>
  <c r="BJ32" i="3"/>
  <c r="BH33" i="3"/>
  <c r="BI33" i="3"/>
  <c r="BJ33" i="3"/>
  <c r="BH34" i="3"/>
  <c r="BI34" i="3"/>
  <c r="BJ34" i="3"/>
  <c r="BH35" i="3"/>
  <c r="BI35" i="3"/>
  <c r="BJ35" i="3"/>
  <c r="BH36" i="3"/>
  <c r="BI36" i="3"/>
  <c r="BJ36" i="3"/>
  <c r="BH37" i="3"/>
  <c r="BI37" i="3"/>
  <c r="BJ37" i="3"/>
  <c r="BH38" i="3"/>
  <c r="BI38" i="3"/>
  <c r="BJ38" i="3"/>
  <c r="BH39" i="3"/>
  <c r="BI39" i="3"/>
  <c r="BJ39" i="3"/>
  <c r="BH40" i="3"/>
  <c r="BI40" i="3"/>
  <c r="BJ40" i="3"/>
  <c r="BH41" i="3"/>
  <c r="BI41" i="3"/>
  <c r="BJ41" i="3"/>
  <c r="BH42" i="3"/>
  <c r="BI42" i="3"/>
  <c r="BJ42" i="3"/>
  <c r="BH43" i="3"/>
  <c r="BI43" i="3"/>
  <c r="BJ43" i="3"/>
  <c r="BH44" i="3"/>
  <c r="BI44" i="3"/>
  <c r="BJ44" i="3"/>
  <c r="BH45" i="3"/>
  <c r="BI45" i="3"/>
  <c r="BJ45" i="3"/>
  <c r="BH46" i="3"/>
  <c r="BI46" i="3"/>
  <c r="BJ46" i="3"/>
  <c r="BH47" i="3"/>
  <c r="BI47" i="3"/>
  <c r="BJ47" i="3"/>
  <c r="BH48" i="3"/>
  <c r="BI48" i="3"/>
  <c r="BJ48" i="3"/>
  <c r="BH49" i="3"/>
  <c r="BI49" i="3"/>
  <c r="BJ49" i="3"/>
  <c r="BH50" i="3"/>
  <c r="BI50" i="3"/>
  <c r="BJ50" i="3"/>
  <c r="BH51" i="3"/>
  <c r="BI51" i="3"/>
  <c r="BJ51" i="3"/>
  <c r="BH52" i="3"/>
  <c r="BI52" i="3"/>
  <c r="BJ52" i="3"/>
  <c r="BH53" i="3"/>
  <c r="BI53" i="3"/>
  <c r="BJ53" i="3"/>
  <c r="BH54" i="3"/>
  <c r="BI54" i="3"/>
  <c r="BJ54" i="3"/>
  <c r="BH55" i="3"/>
  <c r="BI55" i="3"/>
  <c r="BJ55" i="3"/>
  <c r="BH56" i="3"/>
  <c r="BI56" i="3"/>
  <c r="BJ56" i="3"/>
  <c r="BH57" i="3"/>
  <c r="BI57" i="3"/>
  <c r="BJ57" i="3"/>
  <c r="BH58" i="3"/>
  <c r="BI58" i="3"/>
  <c r="BJ58" i="3"/>
  <c r="BH59" i="3"/>
  <c r="BI59" i="3"/>
  <c r="BJ59" i="3"/>
  <c r="BH60" i="3"/>
  <c r="BI60" i="3"/>
  <c r="BJ60" i="3"/>
  <c r="BH61" i="3"/>
  <c r="BI61" i="3"/>
  <c r="BJ61" i="3"/>
  <c r="BH62" i="3"/>
  <c r="BI62" i="3"/>
  <c r="BJ62" i="3"/>
  <c r="BH63" i="3"/>
  <c r="BI63" i="3"/>
  <c r="BJ63" i="3"/>
  <c r="BH64" i="3"/>
  <c r="BI64" i="3"/>
  <c r="BJ64" i="3"/>
  <c r="BH65" i="3"/>
  <c r="BI65" i="3"/>
  <c r="BJ65" i="3"/>
  <c r="BH66" i="3"/>
  <c r="BI66" i="3"/>
  <c r="BJ66" i="3"/>
  <c r="BH67" i="3"/>
  <c r="BI67" i="3"/>
  <c r="BJ67" i="3"/>
  <c r="BH68" i="3"/>
  <c r="BI68" i="3"/>
  <c r="BJ68" i="3"/>
  <c r="BH69" i="3"/>
  <c r="BI69" i="3"/>
  <c r="BJ69" i="3"/>
  <c r="BH70" i="3"/>
  <c r="BI70" i="3"/>
  <c r="BJ70" i="3"/>
  <c r="BH71" i="3"/>
  <c r="BI71" i="3"/>
  <c r="BJ71" i="3"/>
  <c r="BH72" i="3"/>
  <c r="BI72" i="3"/>
  <c r="BJ72" i="3"/>
  <c r="BH73" i="3"/>
  <c r="BI73" i="3"/>
  <c r="BJ73" i="3"/>
  <c r="BH74" i="3"/>
  <c r="BI74" i="3"/>
  <c r="BJ74" i="3"/>
  <c r="BH75" i="3"/>
  <c r="BI75" i="3"/>
  <c r="BJ75" i="3"/>
  <c r="BH76" i="3"/>
  <c r="BI76" i="3"/>
  <c r="BJ76" i="3"/>
  <c r="BH77" i="3"/>
  <c r="BI77" i="3"/>
  <c r="BJ77" i="3"/>
  <c r="BH78" i="3"/>
  <c r="BI78" i="3"/>
  <c r="BJ78" i="3"/>
  <c r="BH79" i="3"/>
  <c r="BI79" i="3"/>
  <c r="BJ79" i="3"/>
  <c r="BH80" i="3"/>
  <c r="BI80" i="3"/>
  <c r="BJ80" i="3"/>
  <c r="BH81" i="3"/>
  <c r="BI81" i="3"/>
  <c r="BJ81" i="3"/>
  <c r="BH82" i="3"/>
  <c r="BI82" i="3"/>
  <c r="BJ82" i="3"/>
  <c r="BH83" i="3"/>
  <c r="BI83" i="3"/>
  <c r="BJ83" i="3"/>
  <c r="BH84" i="3"/>
  <c r="BI84" i="3"/>
  <c r="BJ84" i="3"/>
  <c r="BH85" i="3"/>
  <c r="BI85" i="3"/>
  <c r="BJ85" i="3"/>
  <c r="BH86" i="3"/>
  <c r="BI86" i="3"/>
  <c r="BJ86" i="3"/>
  <c r="BH87" i="3"/>
  <c r="BI87" i="3"/>
  <c r="BJ87" i="3"/>
  <c r="BH88" i="3"/>
  <c r="BI88" i="3"/>
  <c r="BJ88" i="3"/>
  <c r="BH89" i="3"/>
  <c r="BI89" i="3"/>
  <c r="BJ89" i="3"/>
  <c r="BH90" i="3"/>
  <c r="BI90" i="3"/>
  <c r="BJ90" i="3"/>
  <c r="BJ7" i="3"/>
  <c r="BI7" i="3"/>
  <c r="BH7" i="3"/>
  <c r="AW78" i="3" l="1"/>
  <c r="AW79" i="3"/>
  <c r="AW81" i="3"/>
  <c r="AW82" i="3"/>
  <c r="AW83" i="3"/>
  <c r="AW85" i="3"/>
  <c r="AW86" i="3"/>
  <c r="AW87" i="3"/>
  <c r="AW89" i="3"/>
  <c r="AW90" i="3"/>
  <c r="V92" i="3"/>
  <c r="F8" i="3"/>
  <c r="F16" i="3"/>
  <c r="F24" i="3"/>
  <c r="F32" i="3"/>
  <c r="F40" i="3"/>
  <c r="F48" i="3"/>
  <c r="F56" i="3"/>
  <c r="F64" i="3"/>
  <c r="F72" i="3"/>
  <c r="F80" i="3"/>
  <c r="F89" i="3"/>
  <c r="E8" i="3"/>
  <c r="E9" i="3"/>
  <c r="F9" i="3" s="1"/>
  <c r="E10" i="3"/>
  <c r="F10" i="3" s="1"/>
  <c r="E11" i="3"/>
  <c r="F11" i="3" s="1"/>
  <c r="E12" i="3"/>
  <c r="F12" i="3" s="1"/>
  <c r="E13" i="3"/>
  <c r="F13" i="3" s="1"/>
  <c r="E14" i="3"/>
  <c r="F14" i="3" s="1"/>
  <c r="E15" i="3"/>
  <c r="F15" i="3" s="1"/>
  <c r="E16" i="3"/>
  <c r="E17" i="3"/>
  <c r="F17" i="3" s="1"/>
  <c r="E18" i="3"/>
  <c r="F18" i="3" s="1"/>
  <c r="E19" i="3"/>
  <c r="F19" i="3" s="1"/>
  <c r="E20" i="3"/>
  <c r="F20" i="3" s="1"/>
  <c r="E21" i="3"/>
  <c r="F21" i="3" s="1"/>
  <c r="E22" i="3"/>
  <c r="F22" i="3" s="1"/>
  <c r="E23" i="3"/>
  <c r="F23" i="3" s="1"/>
  <c r="E24" i="3"/>
  <c r="E25" i="3"/>
  <c r="F25" i="3" s="1"/>
  <c r="E26" i="3"/>
  <c r="F26" i="3" s="1"/>
  <c r="E27" i="3"/>
  <c r="F27" i="3" s="1"/>
  <c r="E28" i="3"/>
  <c r="F28" i="3" s="1"/>
  <c r="E29" i="3"/>
  <c r="F29" i="3" s="1"/>
  <c r="E30" i="3"/>
  <c r="F30" i="3" s="1"/>
  <c r="E31" i="3"/>
  <c r="F31" i="3" s="1"/>
  <c r="E32" i="3"/>
  <c r="E33" i="3"/>
  <c r="F33" i="3" s="1"/>
  <c r="E34" i="3"/>
  <c r="F34" i="3" s="1"/>
  <c r="E35" i="3"/>
  <c r="F35" i="3" s="1"/>
  <c r="E36" i="3"/>
  <c r="F36" i="3" s="1"/>
  <c r="E37" i="3"/>
  <c r="F37" i="3" s="1"/>
  <c r="E38" i="3"/>
  <c r="F38" i="3" s="1"/>
  <c r="E39" i="3"/>
  <c r="F39" i="3" s="1"/>
  <c r="E40" i="3"/>
  <c r="E41" i="3"/>
  <c r="F41" i="3" s="1"/>
  <c r="E42" i="3"/>
  <c r="F42" i="3" s="1"/>
  <c r="E43" i="3"/>
  <c r="F43" i="3" s="1"/>
  <c r="E44" i="3"/>
  <c r="F44" i="3" s="1"/>
  <c r="E45" i="3"/>
  <c r="F45" i="3" s="1"/>
  <c r="E46" i="3"/>
  <c r="F46" i="3" s="1"/>
  <c r="E47" i="3"/>
  <c r="F47" i="3" s="1"/>
  <c r="E48" i="3"/>
  <c r="E49" i="3"/>
  <c r="F49" i="3" s="1"/>
  <c r="E50" i="3"/>
  <c r="F50" i="3" s="1"/>
  <c r="E51" i="3"/>
  <c r="F51" i="3" s="1"/>
  <c r="E52" i="3"/>
  <c r="F52" i="3" s="1"/>
  <c r="E53" i="3"/>
  <c r="F53" i="3" s="1"/>
  <c r="E54" i="3"/>
  <c r="F54" i="3" s="1"/>
  <c r="E55" i="3"/>
  <c r="F55" i="3" s="1"/>
  <c r="E56" i="3"/>
  <c r="E57" i="3"/>
  <c r="F57" i="3" s="1"/>
  <c r="E58" i="3"/>
  <c r="F58" i="3" s="1"/>
  <c r="E59" i="3"/>
  <c r="F59" i="3" s="1"/>
  <c r="E60" i="3"/>
  <c r="F60" i="3" s="1"/>
  <c r="E61" i="3"/>
  <c r="F61" i="3" s="1"/>
  <c r="E62" i="3"/>
  <c r="F62" i="3" s="1"/>
  <c r="E63" i="3"/>
  <c r="F63" i="3" s="1"/>
  <c r="E64" i="3"/>
  <c r="E65" i="3"/>
  <c r="F65" i="3" s="1"/>
  <c r="E66" i="3"/>
  <c r="F66" i="3" s="1"/>
  <c r="E67" i="3"/>
  <c r="F67" i="3" s="1"/>
  <c r="E68" i="3"/>
  <c r="F68" i="3" s="1"/>
  <c r="E69" i="3"/>
  <c r="F69" i="3" s="1"/>
  <c r="E70" i="3"/>
  <c r="F70" i="3" s="1"/>
  <c r="E71" i="3"/>
  <c r="F71" i="3" s="1"/>
  <c r="E72" i="3"/>
  <c r="E73" i="3"/>
  <c r="F73" i="3" s="1"/>
  <c r="E74" i="3"/>
  <c r="F74" i="3" s="1"/>
  <c r="E75" i="3"/>
  <c r="F75" i="3" s="1"/>
  <c r="E76" i="3"/>
  <c r="F76" i="3" s="1"/>
  <c r="E77" i="3"/>
  <c r="F77" i="3" s="1"/>
  <c r="E78" i="3"/>
  <c r="F78" i="3" s="1"/>
  <c r="E79" i="3"/>
  <c r="F79" i="3" s="1"/>
  <c r="E80" i="3"/>
  <c r="E81" i="3"/>
  <c r="F81" i="3" s="1"/>
  <c r="E82" i="3"/>
  <c r="F82" i="3" s="1"/>
  <c r="E83" i="3"/>
  <c r="F83" i="3" s="1"/>
  <c r="E84" i="3"/>
  <c r="F84" i="3" s="1"/>
  <c r="E85" i="3"/>
  <c r="F85" i="3" s="1"/>
  <c r="E86" i="3"/>
  <c r="F86" i="3" s="1"/>
  <c r="E88" i="3"/>
  <c r="F88" i="3" s="1"/>
  <c r="E89" i="3"/>
  <c r="E90" i="3"/>
  <c r="F90" i="3" s="1"/>
  <c r="E7" i="3"/>
  <c r="F7" i="3" s="1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2" i="4"/>
  <c r="D90" i="4"/>
  <c r="D89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2" i="4"/>
  <c r="AZ78" i="3"/>
  <c r="AZ79" i="3"/>
  <c r="AW80" i="3"/>
  <c r="AX80" i="3"/>
  <c r="AY80" i="3"/>
  <c r="AZ80" i="3"/>
  <c r="AZ81" i="3"/>
  <c r="AZ82" i="3"/>
  <c r="AZ83" i="3"/>
  <c r="AW84" i="3"/>
  <c r="AX84" i="3"/>
  <c r="AY84" i="3"/>
  <c r="AZ84" i="3"/>
  <c r="AZ85" i="3"/>
  <c r="AZ86" i="3"/>
  <c r="AZ87" i="3"/>
  <c r="AW88" i="3"/>
  <c r="AX88" i="3"/>
  <c r="AY88" i="3"/>
  <c r="AZ88" i="3"/>
  <c r="AZ89" i="3"/>
  <c r="AZ90" i="3"/>
  <c r="AY90" i="3" l="1"/>
  <c r="AY89" i="3"/>
  <c r="AY87" i="3"/>
  <c r="AY86" i="3"/>
  <c r="AY85" i="3"/>
  <c r="AY83" i="3"/>
  <c r="AY82" i="3"/>
  <c r="AY81" i="3"/>
  <c r="AY79" i="3"/>
  <c r="AY78" i="3"/>
  <c r="BC78" i="3" s="1"/>
  <c r="BB78" i="3" s="1"/>
  <c r="AX89" i="3"/>
  <c r="AX86" i="3"/>
  <c r="BC86" i="3" s="1"/>
  <c r="AX78" i="3"/>
  <c r="AX90" i="3"/>
  <c r="AX87" i="3"/>
  <c r="BC87" i="3" s="1"/>
  <c r="AX85" i="3"/>
  <c r="BC85" i="3" s="1"/>
  <c r="BB85" i="3" s="1"/>
  <c r="AX83" i="3"/>
  <c r="AX82" i="3"/>
  <c r="BC82" i="3" s="1"/>
  <c r="BD82" i="3" s="1"/>
  <c r="AX81" i="3"/>
  <c r="AX79" i="3"/>
  <c r="BC79" i="3" s="1"/>
  <c r="BD79" i="3" s="1"/>
  <c r="BE79" i="3" s="1"/>
  <c r="BC80" i="3"/>
  <c r="BD80" i="3" s="1"/>
  <c r="BC90" i="3"/>
  <c r="BB90" i="3" s="1"/>
  <c r="BC88" i="3"/>
  <c r="BD88" i="3" s="1"/>
  <c r="BC84" i="3"/>
  <c r="BD84" i="3" s="1"/>
  <c r="BF79" i="3" l="1"/>
  <c r="BL79" i="3"/>
  <c r="BK79" i="3"/>
  <c r="BM79" i="3"/>
  <c r="BC83" i="3"/>
  <c r="BB83" i="3" s="1"/>
  <c r="BC89" i="3"/>
  <c r="BD89" i="3" s="1"/>
  <c r="BE89" i="3" s="1"/>
  <c r="BD87" i="3"/>
  <c r="BE87" i="3" s="1"/>
  <c r="BB87" i="3"/>
  <c r="BC81" i="3"/>
  <c r="BD81" i="3" s="1"/>
  <c r="BE81" i="3" s="1"/>
  <c r="BD86" i="3"/>
  <c r="BE86" i="3" s="1"/>
  <c r="BB86" i="3"/>
  <c r="BE84" i="3"/>
  <c r="BB84" i="3"/>
  <c r="BD83" i="3"/>
  <c r="BE83" i="3" s="1"/>
  <c r="BB80" i="3"/>
  <c r="BD78" i="3"/>
  <c r="BE78" i="3" s="1"/>
  <c r="BB79" i="3"/>
  <c r="BD85" i="3"/>
  <c r="BE85" i="3" s="1"/>
  <c r="BB89" i="3"/>
  <c r="BB82" i="3"/>
  <c r="BD90" i="3"/>
  <c r="BE90" i="3" s="1"/>
  <c r="BE80" i="3"/>
  <c r="BE88" i="3"/>
  <c r="BE82" i="3"/>
  <c r="BB88" i="3"/>
  <c r="BF82" i="3" l="1"/>
  <c r="BK82" i="3"/>
  <c r="BM82" i="3"/>
  <c r="BL82" i="3"/>
  <c r="BF88" i="3"/>
  <c r="BL88" i="3"/>
  <c r="BK88" i="3"/>
  <c r="BM88" i="3"/>
  <c r="BF87" i="3"/>
  <c r="BK87" i="3"/>
  <c r="BM87" i="3"/>
  <c r="BL87" i="3"/>
  <c r="BF78" i="3"/>
  <c r="BL78" i="3"/>
  <c r="BK78" i="3"/>
  <c r="BM78" i="3"/>
  <c r="BF80" i="3"/>
  <c r="BL80" i="3"/>
  <c r="BM80" i="3"/>
  <c r="BK80" i="3"/>
  <c r="BM85" i="3"/>
  <c r="BL85" i="3"/>
  <c r="BK85" i="3"/>
  <c r="BF83" i="3"/>
  <c r="BL83" i="3"/>
  <c r="BK83" i="3"/>
  <c r="BM83" i="3"/>
  <c r="BF86" i="3"/>
  <c r="BM86" i="3"/>
  <c r="BL86" i="3"/>
  <c r="BK86" i="3"/>
  <c r="BF89" i="3"/>
  <c r="BM89" i="3"/>
  <c r="BK89" i="3"/>
  <c r="BL89" i="3"/>
  <c r="BF84" i="3"/>
  <c r="BK84" i="3"/>
  <c r="BM84" i="3"/>
  <c r="BL84" i="3"/>
  <c r="BF90" i="3"/>
  <c r="BM90" i="3"/>
  <c r="BK90" i="3"/>
  <c r="BL90" i="3"/>
  <c r="BF81" i="3"/>
  <c r="BM81" i="3"/>
  <c r="BL81" i="3"/>
  <c r="BK81" i="3"/>
  <c r="BB81" i="3"/>
  <c r="BF85" i="3"/>
  <c r="AF81" i="3" l="1"/>
  <c r="AH81" i="3" s="1"/>
  <c r="AF83" i="3"/>
  <c r="AH83" i="3" s="1"/>
  <c r="AF84" i="3"/>
  <c r="AH84" i="3" s="1"/>
  <c r="AF85" i="3"/>
  <c r="AH85" i="3" s="1"/>
  <c r="AF87" i="3"/>
  <c r="AH87" i="3" s="1"/>
  <c r="AF89" i="3"/>
  <c r="AH89" i="3" s="1"/>
  <c r="AW9" i="3"/>
  <c r="AW10" i="3"/>
  <c r="AW11" i="3"/>
  <c r="AW13" i="3"/>
  <c r="AW14" i="3"/>
  <c r="AW15" i="3"/>
  <c r="AW17" i="3"/>
  <c r="AW18" i="3"/>
  <c r="AW19" i="3"/>
  <c r="AW21" i="3"/>
  <c r="AW22" i="3"/>
  <c r="AW23" i="3"/>
  <c r="AW25" i="3"/>
  <c r="AW26" i="3"/>
  <c r="AW27" i="3"/>
  <c r="AW29" i="3"/>
  <c r="AW30" i="3"/>
  <c r="AW31" i="3"/>
  <c r="AW33" i="3"/>
  <c r="AW34" i="3"/>
  <c r="AW35" i="3"/>
  <c r="AW37" i="3"/>
  <c r="AW38" i="3"/>
  <c r="AW39" i="3"/>
  <c r="AW41" i="3"/>
  <c r="AW42" i="3"/>
  <c r="AW43" i="3"/>
  <c r="AW45" i="3"/>
  <c r="AW46" i="3"/>
  <c r="AW47" i="3"/>
  <c r="AW49" i="3"/>
  <c r="AW50" i="3"/>
  <c r="AW51" i="3"/>
  <c r="AW53" i="3"/>
  <c r="AW54" i="3"/>
  <c r="AW55" i="3"/>
  <c r="AW57" i="3"/>
  <c r="AW58" i="3"/>
  <c r="AW59" i="3"/>
  <c r="AW61" i="3"/>
  <c r="AW62" i="3"/>
  <c r="AW63" i="3"/>
  <c r="AW65" i="3"/>
  <c r="AW66" i="3"/>
  <c r="AW67" i="3"/>
  <c r="AW69" i="3"/>
  <c r="AW70" i="3"/>
  <c r="AW71" i="3"/>
  <c r="AW73" i="3"/>
  <c r="AW74" i="3"/>
  <c r="AW75" i="3"/>
  <c r="AW77" i="3"/>
  <c r="D92" i="3"/>
  <c r="Z90" i="3"/>
  <c r="AA90" i="3" s="1"/>
  <c r="AF90" i="3"/>
  <c r="AH90" i="3" s="1"/>
  <c r="W89" i="3"/>
  <c r="W88" i="3"/>
  <c r="X88" i="3" s="1"/>
  <c r="Z86" i="3"/>
  <c r="AA86" i="3" s="1"/>
  <c r="AF86" i="3"/>
  <c r="AH86" i="3" s="1"/>
  <c r="S92" i="3"/>
  <c r="W81" i="3"/>
  <c r="X81" i="3" s="1"/>
  <c r="W80" i="3"/>
  <c r="X80" i="3" s="1"/>
  <c r="Z79" i="3"/>
  <c r="AA79" i="3" s="1"/>
  <c r="Z78" i="3"/>
  <c r="AA78" i="3" s="1"/>
  <c r="Z80" i="3"/>
  <c r="AA80" i="3" s="1"/>
  <c r="Z81" i="3"/>
  <c r="AA81" i="3" s="1"/>
  <c r="Z82" i="3"/>
  <c r="AA82" i="3" s="1"/>
  <c r="Z83" i="3"/>
  <c r="AA83" i="3" s="1"/>
  <c r="Z84" i="3"/>
  <c r="AA84" i="3" s="1"/>
  <c r="Z85" i="3"/>
  <c r="AA85" i="3" s="1"/>
  <c r="Z87" i="3"/>
  <c r="AA87" i="3" s="1"/>
  <c r="Z88" i="3"/>
  <c r="AA88" i="3" s="1"/>
  <c r="Z89" i="3"/>
  <c r="AA89" i="3" s="1"/>
  <c r="W79" i="3"/>
  <c r="X79" i="3" s="1"/>
  <c r="W82" i="3"/>
  <c r="X82" i="3" s="1"/>
  <c r="W83" i="3"/>
  <c r="X83" i="3" s="1"/>
  <c r="W84" i="3"/>
  <c r="X84" i="3" s="1"/>
  <c r="W85" i="3"/>
  <c r="X85" i="3" s="1"/>
  <c r="W86" i="3"/>
  <c r="X86" i="3" s="1"/>
  <c r="W87" i="3"/>
  <c r="X87" i="3" s="1"/>
  <c r="T79" i="3"/>
  <c r="U79" i="3" s="1"/>
  <c r="T80" i="3"/>
  <c r="U80" i="3" s="1"/>
  <c r="T81" i="3"/>
  <c r="U81" i="3" s="1"/>
  <c r="T83" i="3"/>
  <c r="U83" i="3" s="1"/>
  <c r="T84" i="3"/>
  <c r="U84" i="3" s="1"/>
  <c r="T85" i="3"/>
  <c r="U85" i="3" s="1"/>
  <c r="T86" i="3"/>
  <c r="U86" i="3" s="1"/>
  <c r="T87" i="3"/>
  <c r="U87" i="3" s="1"/>
  <c r="T88" i="3"/>
  <c r="U88" i="3" s="1"/>
  <c r="T89" i="3"/>
  <c r="U89" i="3" s="1"/>
  <c r="T90" i="3"/>
  <c r="U90" i="3" s="1"/>
  <c r="W78" i="3"/>
  <c r="X78" i="3" s="1"/>
  <c r="T78" i="3"/>
  <c r="U78" i="3" s="1"/>
  <c r="AZ14" i="3"/>
  <c r="AZ15" i="3"/>
  <c r="AW16" i="3"/>
  <c r="AX16" i="3"/>
  <c r="AY16" i="3"/>
  <c r="AZ16" i="3"/>
  <c r="AZ17" i="3"/>
  <c r="AZ18" i="3"/>
  <c r="AZ19" i="3"/>
  <c r="AW20" i="3"/>
  <c r="AX20" i="3"/>
  <c r="AY20" i="3"/>
  <c r="AZ20" i="3"/>
  <c r="AZ21" i="3"/>
  <c r="AZ22" i="3"/>
  <c r="AZ23" i="3"/>
  <c r="AW24" i="3"/>
  <c r="AX24" i="3"/>
  <c r="AY24" i="3"/>
  <c r="AZ24" i="3"/>
  <c r="AZ25" i="3"/>
  <c r="AZ26" i="3"/>
  <c r="AZ27" i="3"/>
  <c r="AW28" i="3"/>
  <c r="AX28" i="3"/>
  <c r="AY28" i="3"/>
  <c r="AZ28" i="3"/>
  <c r="AZ29" i="3"/>
  <c r="AZ30" i="3"/>
  <c r="AZ31" i="3"/>
  <c r="AW32" i="3"/>
  <c r="AX32" i="3"/>
  <c r="AY32" i="3"/>
  <c r="AZ32" i="3"/>
  <c r="AZ33" i="3"/>
  <c r="AZ34" i="3"/>
  <c r="AZ35" i="3"/>
  <c r="AW36" i="3"/>
  <c r="AX36" i="3"/>
  <c r="AY36" i="3"/>
  <c r="AZ36" i="3"/>
  <c r="AZ37" i="3"/>
  <c r="AZ38" i="3"/>
  <c r="AZ39" i="3"/>
  <c r="AW40" i="3"/>
  <c r="AX40" i="3"/>
  <c r="AY40" i="3"/>
  <c r="AZ40" i="3"/>
  <c r="AZ41" i="3"/>
  <c r="AZ42" i="3"/>
  <c r="AZ43" i="3"/>
  <c r="AW44" i="3"/>
  <c r="AX44" i="3"/>
  <c r="AY44" i="3"/>
  <c r="AZ44" i="3"/>
  <c r="AZ45" i="3"/>
  <c r="AZ46" i="3"/>
  <c r="AZ47" i="3"/>
  <c r="AW48" i="3"/>
  <c r="AX48" i="3"/>
  <c r="AY48" i="3"/>
  <c r="AZ48" i="3"/>
  <c r="AZ49" i="3"/>
  <c r="AZ50" i="3"/>
  <c r="AZ51" i="3"/>
  <c r="AW52" i="3"/>
  <c r="AX52" i="3"/>
  <c r="AY52" i="3"/>
  <c r="AZ52" i="3"/>
  <c r="AZ53" i="3"/>
  <c r="AZ54" i="3"/>
  <c r="AZ55" i="3"/>
  <c r="AW56" i="3"/>
  <c r="AX56" i="3"/>
  <c r="AY56" i="3"/>
  <c r="AZ56" i="3"/>
  <c r="AZ57" i="3"/>
  <c r="AZ58" i="3"/>
  <c r="AZ59" i="3"/>
  <c r="AW60" i="3"/>
  <c r="AX60" i="3"/>
  <c r="AY60" i="3"/>
  <c r="AZ60" i="3"/>
  <c r="AZ61" i="3"/>
  <c r="AZ62" i="3"/>
  <c r="AZ63" i="3"/>
  <c r="AW64" i="3"/>
  <c r="AX64" i="3"/>
  <c r="AY64" i="3"/>
  <c r="AZ64" i="3"/>
  <c r="AZ65" i="3"/>
  <c r="AZ66" i="3"/>
  <c r="AZ67" i="3"/>
  <c r="AW68" i="3"/>
  <c r="AX68" i="3"/>
  <c r="AY68" i="3"/>
  <c r="AZ68" i="3"/>
  <c r="AZ69" i="3"/>
  <c r="AZ70" i="3"/>
  <c r="AZ71" i="3"/>
  <c r="AW72" i="3"/>
  <c r="AX72" i="3"/>
  <c r="AY72" i="3"/>
  <c r="AZ72" i="3"/>
  <c r="AZ73" i="3"/>
  <c r="AZ74" i="3"/>
  <c r="AZ75" i="3"/>
  <c r="AW76" i="3"/>
  <c r="AX76" i="3"/>
  <c r="AY76" i="3"/>
  <c r="AZ76" i="3"/>
  <c r="AZ77" i="3"/>
  <c r="AW8" i="3"/>
  <c r="AX8" i="3"/>
  <c r="AY8" i="3"/>
  <c r="AZ8" i="3"/>
  <c r="AZ9" i="3"/>
  <c r="AZ10" i="3"/>
  <c r="AZ11" i="3"/>
  <c r="AW12" i="3"/>
  <c r="AX12" i="3"/>
  <c r="AY12" i="3"/>
  <c r="AZ12" i="3"/>
  <c r="AZ13" i="3"/>
  <c r="AZ7" i="3"/>
  <c r="AY7" i="3"/>
  <c r="AX7" i="3"/>
  <c r="AW7" i="3"/>
  <c r="AF8" i="3"/>
  <c r="AH8" i="3" s="1"/>
  <c r="AF9" i="3"/>
  <c r="AH9" i="3" s="1"/>
  <c r="AF10" i="3"/>
  <c r="AH10" i="3" s="1"/>
  <c r="AF11" i="3"/>
  <c r="AH11" i="3" s="1"/>
  <c r="AF12" i="3"/>
  <c r="AH12" i="3" s="1"/>
  <c r="AF13" i="3"/>
  <c r="AH13" i="3" s="1"/>
  <c r="AF14" i="3"/>
  <c r="AH14" i="3" s="1"/>
  <c r="AF15" i="3"/>
  <c r="AH15" i="3" s="1"/>
  <c r="AF16" i="3"/>
  <c r="AH16" i="3" s="1"/>
  <c r="AF17" i="3"/>
  <c r="AH17" i="3" s="1"/>
  <c r="AF18" i="3"/>
  <c r="AH18" i="3" s="1"/>
  <c r="AF19" i="3"/>
  <c r="AH19" i="3" s="1"/>
  <c r="AF20" i="3"/>
  <c r="AH20" i="3" s="1"/>
  <c r="AF21" i="3"/>
  <c r="AH21" i="3" s="1"/>
  <c r="AF22" i="3"/>
  <c r="AH22" i="3" s="1"/>
  <c r="AF23" i="3"/>
  <c r="AH23" i="3" s="1"/>
  <c r="AF24" i="3"/>
  <c r="AH24" i="3" s="1"/>
  <c r="AF25" i="3"/>
  <c r="AH25" i="3" s="1"/>
  <c r="AF26" i="3"/>
  <c r="AH26" i="3" s="1"/>
  <c r="AF27" i="3"/>
  <c r="AH27" i="3" s="1"/>
  <c r="AF28" i="3"/>
  <c r="AH28" i="3" s="1"/>
  <c r="AF29" i="3"/>
  <c r="AH29" i="3" s="1"/>
  <c r="AF30" i="3"/>
  <c r="AH30" i="3" s="1"/>
  <c r="AF31" i="3"/>
  <c r="AH31" i="3" s="1"/>
  <c r="AF32" i="3"/>
  <c r="AH32" i="3" s="1"/>
  <c r="AF33" i="3"/>
  <c r="AH33" i="3" s="1"/>
  <c r="AF34" i="3"/>
  <c r="AH34" i="3" s="1"/>
  <c r="AF35" i="3"/>
  <c r="AH35" i="3" s="1"/>
  <c r="AF36" i="3"/>
  <c r="AH36" i="3" s="1"/>
  <c r="AF37" i="3"/>
  <c r="AH37" i="3" s="1"/>
  <c r="AF38" i="3"/>
  <c r="AH38" i="3" s="1"/>
  <c r="AF39" i="3"/>
  <c r="AH39" i="3" s="1"/>
  <c r="AF40" i="3"/>
  <c r="AH40" i="3" s="1"/>
  <c r="AF41" i="3"/>
  <c r="AH41" i="3" s="1"/>
  <c r="AF42" i="3"/>
  <c r="AH42" i="3" s="1"/>
  <c r="AF43" i="3"/>
  <c r="AH43" i="3" s="1"/>
  <c r="AF44" i="3"/>
  <c r="AH44" i="3" s="1"/>
  <c r="AF45" i="3"/>
  <c r="AH45" i="3" s="1"/>
  <c r="AF46" i="3"/>
  <c r="AH46" i="3" s="1"/>
  <c r="AF47" i="3"/>
  <c r="AH47" i="3" s="1"/>
  <c r="AF48" i="3"/>
  <c r="AH48" i="3" s="1"/>
  <c r="AF49" i="3"/>
  <c r="AH49" i="3" s="1"/>
  <c r="AF50" i="3"/>
  <c r="AH50" i="3" s="1"/>
  <c r="AF51" i="3"/>
  <c r="AH51" i="3" s="1"/>
  <c r="AF52" i="3"/>
  <c r="AH52" i="3" s="1"/>
  <c r="AF53" i="3"/>
  <c r="AH53" i="3" s="1"/>
  <c r="AF54" i="3"/>
  <c r="AH54" i="3" s="1"/>
  <c r="AF55" i="3"/>
  <c r="AH55" i="3" s="1"/>
  <c r="AF56" i="3"/>
  <c r="AH56" i="3" s="1"/>
  <c r="AF57" i="3"/>
  <c r="AH57" i="3" s="1"/>
  <c r="AF58" i="3"/>
  <c r="AH58" i="3" s="1"/>
  <c r="AF59" i="3"/>
  <c r="AH59" i="3" s="1"/>
  <c r="AF60" i="3"/>
  <c r="AH60" i="3" s="1"/>
  <c r="AF61" i="3"/>
  <c r="AH61" i="3" s="1"/>
  <c r="AF62" i="3"/>
  <c r="AH62" i="3" s="1"/>
  <c r="AF63" i="3"/>
  <c r="AH63" i="3" s="1"/>
  <c r="AF64" i="3"/>
  <c r="AH64" i="3" s="1"/>
  <c r="AF65" i="3"/>
  <c r="AH65" i="3" s="1"/>
  <c r="AF66" i="3"/>
  <c r="AH66" i="3" s="1"/>
  <c r="AF67" i="3"/>
  <c r="AH67" i="3" s="1"/>
  <c r="AF68" i="3"/>
  <c r="AH68" i="3" s="1"/>
  <c r="AF69" i="3"/>
  <c r="AH69" i="3" s="1"/>
  <c r="AF70" i="3"/>
  <c r="AH70" i="3" s="1"/>
  <c r="AF71" i="3"/>
  <c r="AH71" i="3" s="1"/>
  <c r="AF72" i="3"/>
  <c r="AH72" i="3" s="1"/>
  <c r="AF73" i="3"/>
  <c r="AH73" i="3" s="1"/>
  <c r="AF74" i="3"/>
  <c r="AH74" i="3" s="1"/>
  <c r="AF75" i="3"/>
  <c r="AH75" i="3" s="1"/>
  <c r="AF76" i="3"/>
  <c r="AH76" i="3" s="1"/>
  <c r="AF77" i="3"/>
  <c r="AH77" i="3" s="1"/>
  <c r="AA7" i="3"/>
  <c r="AA8" i="3"/>
  <c r="Z9" i="3"/>
  <c r="AA9" i="3" s="1"/>
  <c r="Z10" i="3"/>
  <c r="AA10" i="3" s="1"/>
  <c r="Z11" i="3"/>
  <c r="AA11" i="3" s="1"/>
  <c r="Z12" i="3"/>
  <c r="AA12" i="3" s="1"/>
  <c r="Z13" i="3"/>
  <c r="AA13" i="3" s="1"/>
  <c r="Z14" i="3"/>
  <c r="AA14" i="3" s="1"/>
  <c r="Z15" i="3"/>
  <c r="AA15" i="3" s="1"/>
  <c r="Z16" i="3"/>
  <c r="AA16" i="3" s="1"/>
  <c r="Z17" i="3"/>
  <c r="AA17" i="3" s="1"/>
  <c r="Z18" i="3"/>
  <c r="AA18" i="3" s="1"/>
  <c r="Z19" i="3"/>
  <c r="AA19" i="3" s="1"/>
  <c r="Z20" i="3"/>
  <c r="AA20" i="3" s="1"/>
  <c r="AA21" i="3"/>
  <c r="Z22" i="3"/>
  <c r="AA22" i="3" s="1"/>
  <c r="Z23" i="3"/>
  <c r="AA23" i="3" s="1"/>
  <c r="Z24" i="3"/>
  <c r="AA24" i="3" s="1"/>
  <c r="Z25" i="3"/>
  <c r="AA25" i="3" s="1"/>
  <c r="Z26" i="3"/>
  <c r="AA26" i="3" s="1"/>
  <c r="Z27" i="3"/>
  <c r="AA27" i="3" s="1"/>
  <c r="Z28" i="3"/>
  <c r="AA28" i="3" s="1"/>
  <c r="Z29" i="3"/>
  <c r="AA29" i="3" s="1"/>
  <c r="Z30" i="3"/>
  <c r="AA30" i="3" s="1"/>
  <c r="Z31" i="3"/>
  <c r="AA31" i="3" s="1"/>
  <c r="Z32" i="3"/>
  <c r="AA32" i="3" s="1"/>
  <c r="Z33" i="3"/>
  <c r="AA33" i="3" s="1"/>
  <c r="Z34" i="3"/>
  <c r="AA34" i="3" s="1"/>
  <c r="Z35" i="3"/>
  <c r="AA35" i="3" s="1"/>
  <c r="AA36" i="3"/>
  <c r="Z37" i="3"/>
  <c r="AA37" i="3" s="1"/>
  <c r="Z38" i="3"/>
  <c r="AA38" i="3" s="1"/>
  <c r="Z39" i="3"/>
  <c r="AA39" i="3" s="1"/>
  <c r="Z40" i="3"/>
  <c r="AA40" i="3" s="1"/>
  <c r="Z41" i="3"/>
  <c r="AA41" i="3" s="1"/>
  <c r="Z42" i="3"/>
  <c r="AA42" i="3" s="1"/>
  <c r="Z43" i="3"/>
  <c r="AA43" i="3" s="1"/>
  <c r="Z44" i="3"/>
  <c r="AA44" i="3" s="1"/>
  <c r="Z45" i="3"/>
  <c r="AA45" i="3" s="1"/>
  <c r="Z46" i="3"/>
  <c r="AA46" i="3" s="1"/>
  <c r="Z47" i="3"/>
  <c r="AA47" i="3" s="1"/>
  <c r="Z48" i="3"/>
  <c r="AA48" i="3" s="1"/>
  <c r="Z49" i="3"/>
  <c r="AA49" i="3" s="1"/>
  <c r="Z50" i="3"/>
  <c r="AA50" i="3" s="1"/>
  <c r="Z51" i="3"/>
  <c r="AA51" i="3" s="1"/>
  <c r="Z52" i="3"/>
  <c r="AA52" i="3" s="1"/>
  <c r="Z53" i="3"/>
  <c r="AA53" i="3" s="1"/>
  <c r="Z54" i="3"/>
  <c r="AA54" i="3" s="1"/>
  <c r="Z55" i="3"/>
  <c r="AA55" i="3" s="1"/>
  <c r="Z56" i="3"/>
  <c r="AA56" i="3" s="1"/>
  <c r="Z57" i="3"/>
  <c r="AA57" i="3" s="1"/>
  <c r="Z58" i="3"/>
  <c r="AA58" i="3" s="1"/>
  <c r="Z59" i="3"/>
  <c r="AA59" i="3" s="1"/>
  <c r="Z60" i="3"/>
  <c r="AA60" i="3" s="1"/>
  <c r="Z61" i="3"/>
  <c r="AA61" i="3" s="1"/>
  <c r="Z62" i="3"/>
  <c r="AA62" i="3" s="1"/>
  <c r="Z63" i="3"/>
  <c r="AA63" i="3" s="1"/>
  <c r="Z64" i="3"/>
  <c r="AA64" i="3" s="1"/>
  <c r="Z65" i="3"/>
  <c r="AA65" i="3" s="1"/>
  <c r="Z66" i="3"/>
  <c r="AA66" i="3" s="1"/>
  <c r="Z67" i="3"/>
  <c r="AA67" i="3" s="1"/>
  <c r="Z68" i="3"/>
  <c r="AA68" i="3" s="1"/>
  <c r="Z69" i="3"/>
  <c r="AA69" i="3" s="1"/>
  <c r="Z70" i="3"/>
  <c r="AA70" i="3" s="1"/>
  <c r="Z71" i="3"/>
  <c r="AA71" i="3" s="1"/>
  <c r="Z72" i="3"/>
  <c r="AA72" i="3" s="1"/>
  <c r="Z73" i="3"/>
  <c r="AA73" i="3" s="1"/>
  <c r="Z74" i="3"/>
  <c r="AA74" i="3" s="1"/>
  <c r="Z75" i="3"/>
  <c r="AA75" i="3" s="1"/>
  <c r="Z76" i="3"/>
  <c r="AA76" i="3" s="1"/>
  <c r="Z77" i="3"/>
  <c r="AA77" i="3" s="1"/>
  <c r="X8" i="3"/>
  <c r="W9" i="3"/>
  <c r="X9" i="3" s="1"/>
  <c r="W10" i="3"/>
  <c r="X10" i="3" s="1"/>
  <c r="W11" i="3"/>
  <c r="X11" i="3" s="1"/>
  <c r="W12" i="3"/>
  <c r="X12" i="3" s="1"/>
  <c r="W13" i="3"/>
  <c r="X13" i="3" s="1"/>
  <c r="W14" i="3"/>
  <c r="X14" i="3" s="1"/>
  <c r="W15" i="3"/>
  <c r="X15" i="3" s="1"/>
  <c r="W16" i="3"/>
  <c r="X16" i="3" s="1"/>
  <c r="W17" i="3"/>
  <c r="X17" i="3" s="1"/>
  <c r="W18" i="3"/>
  <c r="X18" i="3" s="1"/>
  <c r="W19" i="3"/>
  <c r="X19" i="3" s="1"/>
  <c r="W20" i="3"/>
  <c r="X20" i="3" s="1"/>
  <c r="X21" i="3"/>
  <c r="W22" i="3"/>
  <c r="X22" i="3" s="1"/>
  <c r="W23" i="3"/>
  <c r="X23" i="3" s="1"/>
  <c r="W24" i="3"/>
  <c r="X24" i="3" s="1"/>
  <c r="W25" i="3"/>
  <c r="X25" i="3" s="1"/>
  <c r="W26" i="3"/>
  <c r="X26" i="3" s="1"/>
  <c r="W27" i="3"/>
  <c r="X27" i="3" s="1"/>
  <c r="W28" i="3"/>
  <c r="X28" i="3" s="1"/>
  <c r="W29" i="3"/>
  <c r="X29" i="3" s="1"/>
  <c r="W30" i="3"/>
  <c r="X30" i="3" s="1"/>
  <c r="W31" i="3"/>
  <c r="X31" i="3" s="1"/>
  <c r="W32" i="3"/>
  <c r="X32" i="3" s="1"/>
  <c r="W33" i="3"/>
  <c r="X33" i="3" s="1"/>
  <c r="W34" i="3"/>
  <c r="X34" i="3" s="1"/>
  <c r="W35" i="3"/>
  <c r="X35" i="3" s="1"/>
  <c r="X36" i="3"/>
  <c r="W37" i="3"/>
  <c r="X37" i="3" s="1"/>
  <c r="W38" i="3"/>
  <c r="X38" i="3" s="1"/>
  <c r="W39" i="3"/>
  <c r="X39" i="3" s="1"/>
  <c r="W40" i="3"/>
  <c r="X40" i="3" s="1"/>
  <c r="W41" i="3"/>
  <c r="X41" i="3" s="1"/>
  <c r="W42" i="3"/>
  <c r="X42" i="3" s="1"/>
  <c r="W43" i="3"/>
  <c r="X43" i="3" s="1"/>
  <c r="W44" i="3"/>
  <c r="X44" i="3" s="1"/>
  <c r="W45" i="3"/>
  <c r="X45" i="3" s="1"/>
  <c r="W46" i="3"/>
  <c r="X46" i="3" s="1"/>
  <c r="W47" i="3"/>
  <c r="X47" i="3" s="1"/>
  <c r="W48" i="3"/>
  <c r="X48" i="3" s="1"/>
  <c r="W49" i="3"/>
  <c r="X49" i="3" s="1"/>
  <c r="W50" i="3"/>
  <c r="X50" i="3" s="1"/>
  <c r="W51" i="3"/>
  <c r="X51" i="3" s="1"/>
  <c r="W52" i="3"/>
  <c r="X52" i="3" s="1"/>
  <c r="W53" i="3"/>
  <c r="X53" i="3" s="1"/>
  <c r="W54" i="3"/>
  <c r="X54" i="3" s="1"/>
  <c r="W55" i="3"/>
  <c r="X55" i="3" s="1"/>
  <c r="W56" i="3"/>
  <c r="X56" i="3" s="1"/>
  <c r="W57" i="3"/>
  <c r="X57" i="3" s="1"/>
  <c r="W58" i="3"/>
  <c r="X58" i="3" s="1"/>
  <c r="W59" i="3"/>
  <c r="X59" i="3" s="1"/>
  <c r="W60" i="3"/>
  <c r="X60" i="3" s="1"/>
  <c r="W61" i="3"/>
  <c r="X61" i="3" s="1"/>
  <c r="W62" i="3"/>
  <c r="X62" i="3" s="1"/>
  <c r="W63" i="3"/>
  <c r="X63" i="3" s="1"/>
  <c r="W64" i="3"/>
  <c r="X64" i="3" s="1"/>
  <c r="W65" i="3"/>
  <c r="X65" i="3" s="1"/>
  <c r="W66" i="3"/>
  <c r="X66" i="3" s="1"/>
  <c r="W67" i="3"/>
  <c r="X67" i="3" s="1"/>
  <c r="W68" i="3"/>
  <c r="X68" i="3" s="1"/>
  <c r="W69" i="3"/>
  <c r="X69" i="3" s="1"/>
  <c r="W70" i="3"/>
  <c r="X70" i="3" s="1"/>
  <c r="W71" i="3"/>
  <c r="X71" i="3" s="1"/>
  <c r="W72" i="3"/>
  <c r="X72" i="3" s="1"/>
  <c r="W73" i="3"/>
  <c r="X73" i="3" s="1"/>
  <c r="W74" i="3"/>
  <c r="X74" i="3" s="1"/>
  <c r="W75" i="3"/>
  <c r="X75" i="3" s="1"/>
  <c r="W76" i="3"/>
  <c r="X76" i="3" s="1"/>
  <c r="W77" i="3"/>
  <c r="X77" i="3" s="1"/>
  <c r="T14" i="3"/>
  <c r="U14" i="3" s="1"/>
  <c r="T15" i="3"/>
  <c r="U15" i="3" s="1"/>
  <c r="T16" i="3"/>
  <c r="U16" i="3" s="1"/>
  <c r="T17" i="3"/>
  <c r="U17" i="3" s="1"/>
  <c r="T18" i="3"/>
  <c r="U18" i="3" s="1"/>
  <c r="T19" i="3"/>
  <c r="U19" i="3" s="1"/>
  <c r="T20" i="3"/>
  <c r="U20" i="3" s="1"/>
  <c r="U21" i="3"/>
  <c r="T22" i="3"/>
  <c r="U22" i="3" s="1"/>
  <c r="T23" i="3"/>
  <c r="U23" i="3" s="1"/>
  <c r="T24" i="3"/>
  <c r="U24" i="3" s="1"/>
  <c r="T25" i="3"/>
  <c r="U25" i="3" s="1"/>
  <c r="T26" i="3"/>
  <c r="U26" i="3" s="1"/>
  <c r="T27" i="3"/>
  <c r="U27" i="3" s="1"/>
  <c r="T28" i="3"/>
  <c r="U28" i="3" s="1"/>
  <c r="T29" i="3"/>
  <c r="U29" i="3" s="1"/>
  <c r="T30" i="3"/>
  <c r="U30" i="3" s="1"/>
  <c r="T31" i="3"/>
  <c r="U31" i="3" s="1"/>
  <c r="T32" i="3"/>
  <c r="U32" i="3" s="1"/>
  <c r="T33" i="3"/>
  <c r="U33" i="3" s="1"/>
  <c r="T34" i="3"/>
  <c r="U34" i="3" s="1"/>
  <c r="T35" i="3"/>
  <c r="U35" i="3" s="1"/>
  <c r="U36" i="3"/>
  <c r="T37" i="3"/>
  <c r="U37" i="3" s="1"/>
  <c r="T38" i="3"/>
  <c r="U38" i="3" s="1"/>
  <c r="T39" i="3"/>
  <c r="U39" i="3" s="1"/>
  <c r="T40" i="3"/>
  <c r="U40" i="3" s="1"/>
  <c r="T41" i="3"/>
  <c r="U41" i="3" s="1"/>
  <c r="T42" i="3"/>
  <c r="U42" i="3" s="1"/>
  <c r="T43" i="3"/>
  <c r="U43" i="3" s="1"/>
  <c r="T44" i="3"/>
  <c r="U44" i="3" s="1"/>
  <c r="T45" i="3"/>
  <c r="U45" i="3" s="1"/>
  <c r="T46" i="3"/>
  <c r="U46" i="3" s="1"/>
  <c r="T47" i="3"/>
  <c r="U47" i="3" s="1"/>
  <c r="T48" i="3"/>
  <c r="U48" i="3" s="1"/>
  <c r="T49" i="3"/>
  <c r="U49" i="3" s="1"/>
  <c r="T50" i="3"/>
  <c r="U50" i="3" s="1"/>
  <c r="T51" i="3"/>
  <c r="U51" i="3" s="1"/>
  <c r="T52" i="3"/>
  <c r="U52" i="3" s="1"/>
  <c r="T53" i="3"/>
  <c r="U53" i="3" s="1"/>
  <c r="T54" i="3"/>
  <c r="U54" i="3" s="1"/>
  <c r="T55" i="3"/>
  <c r="U55" i="3" s="1"/>
  <c r="T56" i="3"/>
  <c r="U56" i="3" s="1"/>
  <c r="T57" i="3"/>
  <c r="U57" i="3" s="1"/>
  <c r="T58" i="3"/>
  <c r="U58" i="3" s="1"/>
  <c r="T59" i="3"/>
  <c r="U59" i="3" s="1"/>
  <c r="T60" i="3"/>
  <c r="U60" i="3" s="1"/>
  <c r="T61" i="3"/>
  <c r="U61" i="3" s="1"/>
  <c r="T62" i="3"/>
  <c r="U62" i="3" s="1"/>
  <c r="T63" i="3"/>
  <c r="U63" i="3" s="1"/>
  <c r="T64" i="3"/>
  <c r="U64" i="3" s="1"/>
  <c r="T65" i="3"/>
  <c r="U65" i="3" s="1"/>
  <c r="T66" i="3"/>
  <c r="U66" i="3" s="1"/>
  <c r="T67" i="3"/>
  <c r="U67" i="3" s="1"/>
  <c r="T68" i="3"/>
  <c r="U68" i="3" s="1"/>
  <c r="T69" i="3"/>
  <c r="U69" i="3" s="1"/>
  <c r="T70" i="3"/>
  <c r="U70" i="3" s="1"/>
  <c r="T71" i="3"/>
  <c r="U71" i="3" s="1"/>
  <c r="T72" i="3"/>
  <c r="U72" i="3" s="1"/>
  <c r="T73" i="3"/>
  <c r="U73" i="3" s="1"/>
  <c r="T74" i="3"/>
  <c r="U74" i="3" s="1"/>
  <c r="T75" i="3"/>
  <c r="U75" i="3" s="1"/>
  <c r="T76" i="3"/>
  <c r="U76" i="3" s="1"/>
  <c r="T77" i="3"/>
  <c r="U77" i="3" s="1"/>
  <c r="X7" i="3" l="1"/>
  <c r="AJ81" i="3"/>
  <c r="AJ87" i="3"/>
  <c r="AJ89" i="3"/>
  <c r="AJ84" i="3"/>
  <c r="T82" i="3"/>
  <c r="U82" i="3" s="1"/>
  <c r="AF79" i="3"/>
  <c r="AH79" i="3" s="1"/>
  <c r="Y92" i="3"/>
  <c r="AJ90" i="3"/>
  <c r="AJ86" i="3"/>
  <c r="AF82" i="3"/>
  <c r="AF80" i="3"/>
  <c r="AI80" i="3" s="1"/>
  <c r="AF78" i="3"/>
  <c r="W90" i="3"/>
  <c r="X90" i="3" s="1"/>
  <c r="AF88" i="3"/>
  <c r="AH88" i="3" s="1"/>
  <c r="AJ83" i="3"/>
  <c r="AJ85" i="3"/>
  <c r="AI90" i="3"/>
  <c r="AI89" i="3"/>
  <c r="AI87" i="3"/>
  <c r="AI86" i="3"/>
  <c r="AI85" i="3"/>
  <c r="AI84" i="3"/>
  <c r="AI83" i="3"/>
  <c r="AI81" i="3"/>
  <c r="AY9" i="3"/>
  <c r="AY73" i="3"/>
  <c r="AY71" i="3"/>
  <c r="AY70" i="3"/>
  <c r="AY67" i="3"/>
  <c r="AY66" i="3"/>
  <c r="AY65" i="3"/>
  <c r="AY63" i="3"/>
  <c r="AY62" i="3"/>
  <c r="AY61" i="3"/>
  <c r="AY59" i="3"/>
  <c r="AY58" i="3"/>
  <c r="AY57" i="3"/>
  <c r="AY55" i="3"/>
  <c r="AY54" i="3"/>
  <c r="AY53" i="3"/>
  <c r="AY51" i="3"/>
  <c r="AY50" i="3"/>
  <c r="AY49" i="3"/>
  <c r="AY47" i="3"/>
  <c r="AY46" i="3"/>
  <c r="AY45" i="3"/>
  <c r="AY43" i="3"/>
  <c r="AY42" i="3"/>
  <c r="AY41" i="3"/>
  <c r="AY39" i="3"/>
  <c r="AY38" i="3"/>
  <c r="AY37" i="3"/>
  <c r="AY35" i="3"/>
  <c r="AY34" i="3"/>
  <c r="AY33" i="3"/>
  <c r="AY31" i="3"/>
  <c r="AY30" i="3"/>
  <c r="AY29" i="3"/>
  <c r="AY27" i="3"/>
  <c r="AY26" i="3"/>
  <c r="AY25" i="3"/>
  <c r="AY23" i="3"/>
  <c r="AY22" i="3"/>
  <c r="AY21" i="3"/>
  <c r="AY19" i="3"/>
  <c r="AY18" i="3"/>
  <c r="AY17" i="3"/>
  <c r="AY15" i="3"/>
  <c r="AY14" i="3"/>
  <c r="AY13" i="3"/>
  <c r="AY75" i="3"/>
  <c r="AX13" i="3"/>
  <c r="AX11" i="3"/>
  <c r="AX10" i="3"/>
  <c r="AX9" i="3"/>
  <c r="AX77" i="3"/>
  <c r="AX75" i="3"/>
  <c r="AX74" i="3"/>
  <c r="AX73" i="3"/>
  <c r="AX71" i="3"/>
  <c r="AX70" i="3"/>
  <c r="AX69" i="3"/>
  <c r="AX67" i="3"/>
  <c r="AX66" i="3"/>
  <c r="AX65" i="3"/>
  <c r="AX63" i="3"/>
  <c r="AX62" i="3"/>
  <c r="AX61" i="3"/>
  <c r="AX59" i="3"/>
  <c r="AX58" i="3"/>
  <c r="AX57" i="3"/>
  <c r="AX55" i="3"/>
  <c r="AX54" i="3"/>
  <c r="AX53" i="3"/>
  <c r="AX51" i="3"/>
  <c r="AX50" i="3"/>
  <c r="AX49" i="3"/>
  <c r="AX47" i="3"/>
  <c r="AX46" i="3"/>
  <c r="AX45" i="3"/>
  <c r="AX43" i="3"/>
  <c r="AX42" i="3"/>
  <c r="AX41" i="3"/>
  <c r="AX39" i="3"/>
  <c r="AX38" i="3"/>
  <c r="AX37" i="3"/>
  <c r="AX35" i="3"/>
  <c r="AX34" i="3"/>
  <c r="AX33" i="3"/>
  <c r="AX31" i="3"/>
  <c r="AX30" i="3"/>
  <c r="AX29" i="3"/>
  <c r="AX27" i="3"/>
  <c r="AX26" i="3"/>
  <c r="AX25" i="3"/>
  <c r="AX23" i="3"/>
  <c r="AX22" i="3"/>
  <c r="AX21" i="3"/>
  <c r="AX19" i="3"/>
  <c r="AX18" i="3"/>
  <c r="AX17" i="3"/>
  <c r="AX15" i="3"/>
  <c r="AX14" i="3"/>
  <c r="AY11" i="3"/>
  <c r="AY10" i="3"/>
  <c r="AY77" i="3"/>
  <c r="AY74" i="3"/>
  <c r="AY69" i="3"/>
  <c r="AJ8" i="3"/>
  <c r="X89" i="3"/>
  <c r="AJ26" i="3"/>
  <c r="AJ49" i="3"/>
  <c r="AJ38" i="3"/>
  <c r="AJ20" i="3"/>
  <c r="AJ77" i="3"/>
  <c r="AJ68" i="3"/>
  <c r="AJ61" i="3"/>
  <c r="AJ28" i="3"/>
  <c r="AJ22" i="3"/>
  <c r="AJ72" i="3"/>
  <c r="AJ69" i="3"/>
  <c r="AJ14" i="3"/>
  <c r="BC76" i="3"/>
  <c r="BD76" i="3" s="1"/>
  <c r="BC72" i="3"/>
  <c r="BD72" i="3" s="1"/>
  <c r="BC68" i="3"/>
  <c r="BD68" i="3" s="1"/>
  <c r="BC64" i="3"/>
  <c r="BD64" i="3" s="1"/>
  <c r="BC60" i="3"/>
  <c r="BD60" i="3" s="1"/>
  <c r="BC56" i="3"/>
  <c r="BD56" i="3" s="1"/>
  <c r="BC52" i="3"/>
  <c r="BD52" i="3" s="1"/>
  <c r="BC48" i="3"/>
  <c r="BD48" i="3" s="1"/>
  <c r="BC44" i="3"/>
  <c r="BD44" i="3" s="1"/>
  <c r="BC40" i="3"/>
  <c r="BD40" i="3" s="1"/>
  <c r="BC36" i="3"/>
  <c r="BC32" i="3"/>
  <c r="BD32" i="3" s="1"/>
  <c r="BC28" i="3"/>
  <c r="BD28" i="3" s="1"/>
  <c r="BC24" i="3"/>
  <c r="BD24" i="3" s="1"/>
  <c r="BC20" i="3"/>
  <c r="BD20" i="3" s="1"/>
  <c r="BC16" i="3"/>
  <c r="BD16" i="3" s="1"/>
  <c r="AJ45" i="3"/>
  <c r="AJ60" i="3"/>
  <c r="AJ54" i="3"/>
  <c r="AJ37" i="3"/>
  <c r="AJ13" i="3"/>
  <c r="AJ70" i="3"/>
  <c r="AJ36" i="3"/>
  <c r="AJ29" i="3"/>
  <c r="AJ58" i="3"/>
  <c r="AJ52" i="3"/>
  <c r="AJ46" i="3"/>
  <c r="AJ40" i="3"/>
  <c r="AJ17" i="3"/>
  <c r="AJ73" i="3"/>
  <c r="AJ64" i="3"/>
  <c r="AJ50" i="3"/>
  <c r="AJ41" i="3"/>
  <c r="AJ32" i="3"/>
  <c r="AJ18" i="3"/>
  <c r="AJ9" i="3"/>
  <c r="AJ76" i="3"/>
  <c r="AJ62" i="3"/>
  <c r="AJ53" i="3"/>
  <c r="AJ44" i="3"/>
  <c r="AJ30" i="3"/>
  <c r="AJ21" i="3"/>
  <c r="AJ12" i="3"/>
  <c r="AJ66" i="3"/>
  <c r="AJ57" i="3"/>
  <c r="AJ48" i="3"/>
  <c r="AJ34" i="3"/>
  <c r="AJ25" i="3"/>
  <c r="AJ16" i="3"/>
  <c r="AJ74" i="3"/>
  <c r="AJ65" i="3"/>
  <c r="AJ56" i="3"/>
  <c r="AJ42" i="3"/>
  <c r="AJ33" i="3"/>
  <c r="AJ24" i="3"/>
  <c r="AJ10" i="3"/>
  <c r="AJ75" i="3"/>
  <c r="AJ71" i="3"/>
  <c r="AJ67" i="3"/>
  <c r="AJ63" i="3"/>
  <c r="AJ59" i="3"/>
  <c r="AJ55" i="3"/>
  <c r="AJ51" i="3"/>
  <c r="AJ47" i="3"/>
  <c r="AJ43" i="3"/>
  <c r="AJ39" i="3"/>
  <c r="AJ35" i="3"/>
  <c r="AJ31" i="3"/>
  <c r="AJ27" i="3"/>
  <c r="AJ23" i="3"/>
  <c r="AJ19" i="3"/>
  <c r="AJ15" i="3"/>
  <c r="AJ11" i="3"/>
  <c r="BB40" i="3"/>
  <c r="AI77" i="3"/>
  <c r="AI76" i="3"/>
  <c r="AI75" i="3"/>
  <c r="AI74" i="3"/>
  <c r="AI73" i="3"/>
  <c r="AI72" i="3"/>
  <c r="AI71" i="3"/>
  <c r="AI70" i="3"/>
  <c r="AI69" i="3"/>
  <c r="AI68" i="3"/>
  <c r="AI67" i="3"/>
  <c r="AI66" i="3"/>
  <c r="AI65" i="3"/>
  <c r="AI64" i="3"/>
  <c r="AI63" i="3"/>
  <c r="AI62" i="3"/>
  <c r="AI61" i="3"/>
  <c r="AI60" i="3"/>
  <c r="AI59" i="3"/>
  <c r="AI58" i="3"/>
  <c r="AI57" i="3"/>
  <c r="AI56" i="3"/>
  <c r="AI55" i="3"/>
  <c r="AI54" i="3"/>
  <c r="AI53" i="3"/>
  <c r="AI52" i="3"/>
  <c r="AI51" i="3"/>
  <c r="AI50" i="3"/>
  <c r="AI49" i="3"/>
  <c r="AI48" i="3"/>
  <c r="AI47" i="3"/>
  <c r="AI46" i="3"/>
  <c r="AI45" i="3"/>
  <c r="AI44" i="3"/>
  <c r="AI43" i="3"/>
  <c r="AI42" i="3"/>
  <c r="AI41" i="3"/>
  <c r="AI40" i="3"/>
  <c r="AI39" i="3"/>
  <c r="AI38" i="3"/>
  <c r="AI37" i="3"/>
  <c r="AI36" i="3"/>
  <c r="AI35" i="3"/>
  <c r="AI34" i="3"/>
  <c r="AI33" i="3"/>
  <c r="AI32" i="3"/>
  <c r="AI31" i="3"/>
  <c r="AI30" i="3"/>
  <c r="AI29" i="3"/>
  <c r="AI28" i="3"/>
  <c r="AI27" i="3"/>
  <c r="AI26" i="3"/>
  <c r="AI25" i="3"/>
  <c r="AI24" i="3"/>
  <c r="AI23" i="3"/>
  <c r="AI22" i="3"/>
  <c r="AI21" i="3"/>
  <c r="AI20" i="3"/>
  <c r="AI19" i="3"/>
  <c r="AI18" i="3"/>
  <c r="AI17" i="3"/>
  <c r="AI16" i="3"/>
  <c r="AI15" i="3"/>
  <c r="AI14" i="3"/>
  <c r="AI13" i="3"/>
  <c r="AI12" i="3"/>
  <c r="AI11" i="3"/>
  <c r="AI10" i="3"/>
  <c r="AI9" i="3"/>
  <c r="AI8" i="3"/>
  <c r="Z92" i="3"/>
  <c r="BC8" i="3"/>
  <c r="BB8" i="3" s="1"/>
  <c r="W92" i="3" l="1"/>
  <c r="BC10" i="3"/>
  <c r="BD10" i="3" s="1"/>
  <c r="BC42" i="3"/>
  <c r="BB42" i="3" s="1"/>
  <c r="BC58" i="3"/>
  <c r="BB58" i="3" s="1"/>
  <c r="BC74" i="3"/>
  <c r="BB74" i="3" s="1"/>
  <c r="BC73" i="3"/>
  <c r="BB73" i="3" s="1"/>
  <c r="X92" i="3"/>
  <c r="BC35" i="3"/>
  <c r="BB35" i="3" s="1"/>
  <c r="BC41" i="3"/>
  <c r="BB41" i="3" s="1"/>
  <c r="BC46" i="3"/>
  <c r="BB46" i="3" s="1"/>
  <c r="BC51" i="3"/>
  <c r="BB51" i="3" s="1"/>
  <c r="BC57" i="3"/>
  <c r="BD57" i="3" s="1"/>
  <c r="BE57" i="3" s="1"/>
  <c r="BC62" i="3"/>
  <c r="BB62" i="3" s="1"/>
  <c r="BC67" i="3"/>
  <c r="BB67" i="3" s="1"/>
  <c r="BC9" i="3"/>
  <c r="BD9" i="3" s="1"/>
  <c r="BE56" i="3"/>
  <c r="BB24" i="3"/>
  <c r="BE24" i="3"/>
  <c r="BC26" i="3"/>
  <c r="BB26" i="3" s="1"/>
  <c r="BC50" i="3"/>
  <c r="BB50" i="3" s="1"/>
  <c r="AI79" i="3"/>
  <c r="AI88" i="3"/>
  <c r="AJ79" i="3"/>
  <c r="BC27" i="3"/>
  <c r="BB27" i="3" s="1"/>
  <c r="BC49" i="3"/>
  <c r="BB49" i="3" s="1"/>
  <c r="BC65" i="3"/>
  <c r="BD65" i="3" s="1"/>
  <c r="BC75" i="3"/>
  <c r="BB75" i="3" s="1"/>
  <c r="AH78" i="3"/>
  <c r="AJ78" i="3"/>
  <c r="AH82" i="3"/>
  <c r="AJ82" i="3"/>
  <c r="BE48" i="3"/>
  <c r="BB56" i="3"/>
  <c r="BC69" i="3"/>
  <c r="BD69" i="3" s="1"/>
  <c r="BE69" i="3" s="1"/>
  <c r="BC18" i="3"/>
  <c r="BB18" i="3" s="1"/>
  <c r="BC23" i="3"/>
  <c r="BB23" i="3" s="1"/>
  <c r="BC29" i="3"/>
  <c r="BB29" i="3" s="1"/>
  <c r="BC34" i="3"/>
  <c r="BB34" i="3" s="1"/>
  <c r="BC39" i="3"/>
  <c r="BD39" i="3" s="1"/>
  <c r="BE39" i="3" s="1"/>
  <c r="BC45" i="3"/>
  <c r="BB45" i="3" s="1"/>
  <c r="BC55" i="3"/>
  <c r="BB55" i="3" s="1"/>
  <c r="BC61" i="3"/>
  <c r="BD61" i="3" s="1"/>
  <c r="BE61" i="3" s="1"/>
  <c r="BC66" i="3"/>
  <c r="BB66" i="3" s="1"/>
  <c r="BC71" i="3"/>
  <c r="BB71" i="3" s="1"/>
  <c r="BC77" i="3"/>
  <c r="BC31" i="3"/>
  <c r="BD31" i="3" s="1"/>
  <c r="BE31" i="3" s="1"/>
  <c r="BC37" i="3"/>
  <c r="BD37" i="3" s="1"/>
  <c r="BE37" i="3" s="1"/>
  <c r="BC47" i="3"/>
  <c r="BB47" i="3" s="1"/>
  <c r="BC53" i="3"/>
  <c r="BB53" i="3" s="1"/>
  <c r="BC63" i="3"/>
  <c r="BD63" i="3" s="1"/>
  <c r="BE63" i="3" s="1"/>
  <c r="AI78" i="3"/>
  <c r="AI82" i="3"/>
  <c r="AH80" i="3"/>
  <c r="AJ80" i="3"/>
  <c r="AJ88" i="3"/>
  <c r="BC15" i="3"/>
  <c r="BD15" i="3" s="1"/>
  <c r="BE15" i="3" s="1"/>
  <c r="BC21" i="3"/>
  <c r="BB21" i="3" s="1"/>
  <c r="BC70" i="3"/>
  <c r="BB70" i="3" s="1"/>
  <c r="BE16" i="3"/>
  <c r="BB16" i="3"/>
  <c r="BB72" i="3"/>
  <c r="BC14" i="3"/>
  <c r="BB14" i="3" s="1"/>
  <c r="BC19" i="3"/>
  <c r="BB19" i="3" s="1"/>
  <c r="BC25" i="3"/>
  <c r="BB25" i="3" s="1"/>
  <c r="BC30" i="3"/>
  <c r="BB30" i="3" s="1"/>
  <c r="BC17" i="3"/>
  <c r="BB17" i="3" s="1"/>
  <c r="BC22" i="3"/>
  <c r="BB22" i="3" s="1"/>
  <c r="BC33" i="3"/>
  <c r="BD33" i="3" s="1"/>
  <c r="BE33" i="3" s="1"/>
  <c r="BC38" i="3"/>
  <c r="BB38" i="3" s="1"/>
  <c r="BC43" i="3"/>
  <c r="BD43" i="3" s="1"/>
  <c r="BE43" i="3" s="1"/>
  <c r="BC54" i="3"/>
  <c r="BB54" i="3" s="1"/>
  <c r="BC59" i="3"/>
  <c r="BB59" i="3" s="1"/>
  <c r="BB32" i="3"/>
  <c r="BE32" i="3"/>
  <c r="BE64" i="3"/>
  <c r="BB48" i="3"/>
  <c r="BB64" i="3"/>
  <c r="BE40" i="3"/>
  <c r="BE72" i="3"/>
  <c r="BD38" i="3"/>
  <c r="BE38" i="3" s="1"/>
  <c r="BE68" i="3"/>
  <c r="BE52" i="3"/>
  <c r="BE36" i="3"/>
  <c r="BE20" i="3"/>
  <c r="BE21" i="3"/>
  <c r="BE60" i="3"/>
  <c r="BB68" i="3"/>
  <c r="BD42" i="3"/>
  <c r="BE42" i="3" s="1"/>
  <c r="BE28" i="3"/>
  <c r="BE44" i="3"/>
  <c r="BE76" i="3"/>
  <c r="BB20" i="3"/>
  <c r="BB28" i="3"/>
  <c r="BB36" i="3"/>
  <c r="BB44" i="3"/>
  <c r="BB52" i="3"/>
  <c r="BB60" i="3"/>
  <c r="BB76" i="3"/>
  <c r="BD41" i="3"/>
  <c r="BE41" i="3" s="1"/>
  <c r="BD77" i="3"/>
  <c r="BE77" i="3" s="1"/>
  <c r="BB77" i="3"/>
  <c r="BB65" i="3"/>
  <c r="BE8" i="3"/>
  <c r="AC10" i="3"/>
  <c r="AD10" i="3" s="1"/>
  <c r="T10" i="3"/>
  <c r="AC9" i="3"/>
  <c r="AD9" i="3" s="1"/>
  <c r="AC8" i="3"/>
  <c r="AD8" i="3" s="1"/>
  <c r="U8" i="3"/>
  <c r="BC11" i="3"/>
  <c r="BB11" i="3" s="1"/>
  <c r="AC11" i="3"/>
  <c r="AD11" i="3" s="1"/>
  <c r="AC7" i="3"/>
  <c r="AD7" i="3" s="1"/>
  <c r="AC12" i="3"/>
  <c r="AD12" i="3" s="1"/>
  <c r="AC13" i="3"/>
  <c r="AD13" i="3" s="1"/>
  <c r="BF38" i="3" l="1"/>
  <c r="BL38" i="3"/>
  <c r="BM38" i="3"/>
  <c r="BK38" i="3"/>
  <c r="BF33" i="3"/>
  <c r="BM33" i="3"/>
  <c r="BK33" i="3"/>
  <c r="BL33" i="3"/>
  <c r="BF57" i="3"/>
  <c r="BM57" i="3"/>
  <c r="BK57" i="3"/>
  <c r="BL57" i="3"/>
  <c r="BF8" i="3"/>
  <c r="BK8" i="3"/>
  <c r="BL8" i="3"/>
  <c r="BM8" i="3"/>
  <c r="BF41" i="3"/>
  <c r="BM41" i="3"/>
  <c r="BK41" i="3"/>
  <c r="BL41" i="3"/>
  <c r="BF76" i="3"/>
  <c r="BL76" i="3"/>
  <c r="BK76" i="3"/>
  <c r="BM76" i="3"/>
  <c r="BF36" i="3"/>
  <c r="BM36" i="3"/>
  <c r="BK36" i="3"/>
  <c r="BL36" i="3"/>
  <c r="BF72" i="3"/>
  <c r="BM72" i="3"/>
  <c r="BK72" i="3"/>
  <c r="BL72" i="3"/>
  <c r="BF64" i="3"/>
  <c r="BL64" i="3"/>
  <c r="BM64" i="3"/>
  <c r="BK64" i="3"/>
  <c r="BF16" i="3"/>
  <c r="BL16" i="3"/>
  <c r="BM16" i="3"/>
  <c r="BK16" i="3"/>
  <c r="BF37" i="3"/>
  <c r="BM37" i="3"/>
  <c r="BK37" i="3"/>
  <c r="BL37" i="3"/>
  <c r="BF39" i="3"/>
  <c r="BK39" i="3"/>
  <c r="BM39" i="3"/>
  <c r="BL39" i="3"/>
  <c r="BF20" i="3"/>
  <c r="BM20" i="3"/>
  <c r="BK20" i="3"/>
  <c r="BL20" i="3"/>
  <c r="BF15" i="3"/>
  <c r="BL15" i="3"/>
  <c r="BK15" i="3"/>
  <c r="BM15" i="3"/>
  <c r="BF48" i="3"/>
  <c r="BL48" i="3"/>
  <c r="BM48" i="3"/>
  <c r="BK48" i="3"/>
  <c r="BF56" i="3"/>
  <c r="BK56" i="3"/>
  <c r="BL56" i="3"/>
  <c r="BM56" i="3"/>
  <c r="BF44" i="3"/>
  <c r="BL44" i="3"/>
  <c r="BK44" i="3"/>
  <c r="BM44" i="3"/>
  <c r="BF60" i="3"/>
  <c r="BL60" i="3"/>
  <c r="BM60" i="3"/>
  <c r="BK60" i="3"/>
  <c r="BF52" i="3"/>
  <c r="BM52" i="3"/>
  <c r="BK52" i="3"/>
  <c r="BL52" i="3"/>
  <c r="BF40" i="3"/>
  <c r="BK40" i="3"/>
  <c r="BL40" i="3"/>
  <c r="BM40" i="3"/>
  <c r="BF32" i="3"/>
  <c r="BL32" i="3"/>
  <c r="BM32" i="3"/>
  <c r="BK32" i="3"/>
  <c r="BF43" i="3"/>
  <c r="BK43" i="3"/>
  <c r="BM43" i="3"/>
  <c r="BL43" i="3"/>
  <c r="BF63" i="3"/>
  <c r="BL63" i="3"/>
  <c r="BK63" i="3"/>
  <c r="BM63" i="3"/>
  <c r="BF31" i="3"/>
  <c r="BL31" i="3"/>
  <c r="BK31" i="3"/>
  <c r="BM31" i="3"/>
  <c r="BF61" i="3"/>
  <c r="BM61" i="3"/>
  <c r="BK61" i="3"/>
  <c r="BL61" i="3"/>
  <c r="BF69" i="3"/>
  <c r="BM69" i="3"/>
  <c r="BK69" i="3"/>
  <c r="BL69" i="3"/>
  <c r="BF24" i="3"/>
  <c r="BK24" i="3"/>
  <c r="BL24" i="3"/>
  <c r="BM24" i="3"/>
  <c r="BF77" i="3"/>
  <c r="BM77" i="3"/>
  <c r="BL77" i="3"/>
  <c r="BK77" i="3"/>
  <c r="BF42" i="3"/>
  <c r="BM42" i="3"/>
  <c r="BK42" i="3"/>
  <c r="BL42" i="3"/>
  <c r="BF28" i="3"/>
  <c r="BL28" i="3"/>
  <c r="BK28" i="3"/>
  <c r="BM28" i="3"/>
  <c r="BF21" i="3"/>
  <c r="BM21" i="3"/>
  <c r="BK21" i="3"/>
  <c r="BL21" i="3"/>
  <c r="BF68" i="3"/>
  <c r="BK68" i="3"/>
  <c r="BM68" i="3"/>
  <c r="BL68" i="3"/>
  <c r="BD58" i="3"/>
  <c r="BE58" i="3" s="1"/>
  <c r="BB57" i="3"/>
  <c r="BB10" i="3"/>
  <c r="BB39" i="3"/>
  <c r="BE10" i="3"/>
  <c r="BD54" i="3"/>
  <c r="BE54" i="3" s="1"/>
  <c r="BD62" i="3"/>
  <c r="BE62" i="3" s="1"/>
  <c r="BD74" i="3"/>
  <c r="BE74" i="3" s="1"/>
  <c r="BD73" i="3"/>
  <c r="BE73" i="3" s="1"/>
  <c r="BD75" i="3"/>
  <c r="BE75" i="3" s="1"/>
  <c r="BD35" i="3"/>
  <c r="BE35" i="3" s="1"/>
  <c r="BB63" i="3"/>
  <c r="BD22" i="3"/>
  <c r="BE22" i="3" s="1"/>
  <c r="BD66" i="3"/>
  <c r="BE66" i="3" s="1"/>
  <c r="BB37" i="3"/>
  <c r="BD18" i="3"/>
  <c r="BE18" i="3" s="1"/>
  <c r="BD27" i="3"/>
  <c r="BE27" i="3" s="1"/>
  <c r="BD67" i="3"/>
  <c r="BE67" i="3" s="1"/>
  <c r="BD46" i="3"/>
  <c r="BE46" i="3" s="1"/>
  <c r="BB9" i="3"/>
  <c r="BE9" i="3"/>
  <c r="BD71" i="3"/>
  <c r="BE71" i="3" s="1"/>
  <c r="BB33" i="3"/>
  <c r="BD25" i="3"/>
  <c r="BE25" i="3" s="1"/>
  <c r="BD59" i="3"/>
  <c r="BE59" i="3" s="1"/>
  <c r="BD51" i="3"/>
  <c r="BE51" i="3" s="1"/>
  <c r="BD45" i="3"/>
  <c r="BE45" i="3" s="1"/>
  <c r="BD19" i="3"/>
  <c r="BE19" i="3" s="1"/>
  <c r="BB43" i="3"/>
  <c r="BD50" i="3"/>
  <c r="BE50" i="3" s="1"/>
  <c r="BB69" i="3"/>
  <c r="BE65" i="3"/>
  <c r="BB61" i="3"/>
  <c r="BB31" i="3"/>
  <c r="BD55" i="3"/>
  <c r="BE55" i="3" s="1"/>
  <c r="BD70" i="3"/>
  <c r="BE70" i="3" s="1"/>
  <c r="BD30" i="3"/>
  <c r="BE30" i="3" s="1"/>
  <c r="BD26" i="3"/>
  <c r="BE26" i="3" s="1"/>
  <c r="BD34" i="3"/>
  <c r="BE34" i="3" s="1"/>
  <c r="BD47" i="3"/>
  <c r="BE47" i="3" s="1"/>
  <c r="BD49" i="3"/>
  <c r="BE49" i="3" s="1"/>
  <c r="BD29" i="3"/>
  <c r="BE29" i="3" s="1"/>
  <c r="BD23" i="3"/>
  <c r="BE23" i="3" s="1"/>
  <c r="BD53" i="3"/>
  <c r="BE53" i="3" s="1"/>
  <c r="BB15" i="3"/>
  <c r="BD17" i="3"/>
  <c r="BE17" i="3" s="1"/>
  <c r="BD14" i="3"/>
  <c r="BE14" i="3" s="1"/>
  <c r="T11" i="3"/>
  <c r="U11" i="3" s="1"/>
  <c r="U10" i="3"/>
  <c r="T9" i="3"/>
  <c r="U9" i="3" s="1"/>
  <c r="BD11" i="3"/>
  <c r="BE11" i="3" s="1"/>
  <c r="BF70" i="3" l="1"/>
  <c r="BM70" i="3"/>
  <c r="BK70" i="3"/>
  <c r="BL70" i="3"/>
  <c r="BF25" i="3"/>
  <c r="BM25" i="3"/>
  <c r="BL25" i="3"/>
  <c r="BK25" i="3"/>
  <c r="BF11" i="3"/>
  <c r="BK11" i="3"/>
  <c r="BM11" i="3"/>
  <c r="BL11" i="3"/>
  <c r="BF34" i="3"/>
  <c r="BL34" i="3"/>
  <c r="BM34" i="3"/>
  <c r="BK34" i="3"/>
  <c r="BF45" i="3"/>
  <c r="BM45" i="3"/>
  <c r="BK45" i="3"/>
  <c r="BL45" i="3"/>
  <c r="BF46" i="3"/>
  <c r="BL46" i="3"/>
  <c r="BK46" i="3"/>
  <c r="BM46" i="3"/>
  <c r="BF35" i="3"/>
  <c r="BL35" i="3"/>
  <c r="BK35" i="3"/>
  <c r="BM35" i="3"/>
  <c r="BF62" i="3"/>
  <c r="BL62" i="3"/>
  <c r="BK62" i="3"/>
  <c r="BM62" i="3"/>
  <c r="BF47" i="3"/>
  <c r="BL47" i="3"/>
  <c r="BK47" i="3"/>
  <c r="BM47" i="3"/>
  <c r="BF65" i="3"/>
  <c r="BM65" i="3"/>
  <c r="BL65" i="3"/>
  <c r="BK65" i="3"/>
  <c r="BF74" i="3"/>
  <c r="BL74" i="3"/>
  <c r="BM74" i="3"/>
  <c r="BK74" i="3"/>
  <c r="BF23" i="3"/>
  <c r="BK23" i="3"/>
  <c r="BM23" i="3"/>
  <c r="BL23" i="3"/>
  <c r="BF55" i="3"/>
  <c r="BK55" i="3"/>
  <c r="BM55" i="3"/>
  <c r="BL55" i="3"/>
  <c r="BF17" i="3"/>
  <c r="BM17" i="3"/>
  <c r="BL17" i="3"/>
  <c r="BK17" i="3"/>
  <c r="BF29" i="3"/>
  <c r="BK29" i="3"/>
  <c r="BM29" i="3"/>
  <c r="BL29" i="3"/>
  <c r="BF26" i="3"/>
  <c r="BM26" i="3"/>
  <c r="BL26" i="3"/>
  <c r="BK26" i="3"/>
  <c r="BF50" i="3"/>
  <c r="BM50" i="3"/>
  <c r="BK50" i="3"/>
  <c r="BL50" i="3"/>
  <c r="BF51" i="3"/>
  <c r="BK51" i="3"/>
  <c r="BL51" i="3"/>
  <c r="BM51" i="3"/>
  <c r="BF71" i="3"/>
  <c r="BK71" i="3"/>
  <c r="BL71" i="3"/>
  <c r="BM71" i="3"/>
  <c r="BF67" i="3"/>
  <c r="BK67" i="3"/>
  <c r="BL67" i="3"/>
  <c r="BM67" i="3"/>
  <c r="BF66" i="3"/>
  <c r="BM66" i="3"/>
  <c r="BL66" i="3"/>
  <c r="BK66" i="3"/>
  <c r="BF75" i="3"/>
  <c r="BK75" i="3"/>
  <c r="BL75" i="3"/>
  <c r="BM75" i="3"/>
  <c r="BF54" i="3"/>
  <c r="BL54" i="3"/>
  <c r="BK54" i="3"/>
  <c r="BM54" i="3"/>
  <c r="BF53" i="3"/>
  <c r="BM53" i="3"/>
  <c r="BL53" i="3"/>
  <c r="BK53" i="3"/>
  <c r="BF19" i="3"/>
  <c r="BK19" i="3"/>
  <c r="BL19" i="3"/>
  <c r="BM19" i="3"/>
  <c r="BF18" i="3"/>
  <c r="BK18" i="3"/>
  <c r="BM18" i="3"/>
  <c r="BL18" i="3"/>
  <c r="BF14" i="3"/>
  <c r="BM14" i="3"/>
  <c r="BL14" i="3"/>
  <c r="BK14" i="3"/>
  <c r="BF49" i="3"/>
  <c r="BM49" i="3"/>
  <c r="BL49" i="3"/>
  <c r="BK49" i="3"/>
  <c r="BF30" i="3"/>
  <c r="BM30" i="3"/>
  <c r="BK30" i="3"/>
  <c r="BL30" i="3"/>
  <c r="BF59" i="3"/>
  <c r="BK59" i="3"/>
  <c r="BM59" i="3"/>
  <c r="BL59" i="3"/>
  <c r="BF9" i="3"/>
  <c r="BM9" i="3"/>
  <c r="BK9" i="3"/>
  <c r="BL9" i="3"/>
  <c r="BF27" i="3"/>
  <c r="BK27" i="3"/>
  <c r="BM27" i="3"/>
  <c r="BL27" i="3"/>
  <c r="BF22" i="3"/>
  <c r="BL22" i="3"/>
  <c r="BK22" i="3"/>
  <c r="BM22" i="3"/>
  <c r="BF73" i="3"/>
  <c r="BM73" i="3"/>
  <c r="BK73" i="3"/>
  <c r="BL73" i="3"/>
  <c r="BF10" i="3"/>
  <c r="BK10" i="3"/>
  <c r="BL10" i="3"/>
  <c r="BM10" i="3"/>
  <c r="BF58" i="3"/>
  <c r="BK58" i="3"/>
  <c r="BM58" i="3"/>
  <c r="BL58" i="3"/>
  <c r="AF7" i="3"/>
  <c r="T12" i="3" l="1"/>
  <c r="U12" i="3" s="1"/>
  <c r="T13" i="3"/>
  <c r="U13" i="3" s="1"/>
  <c r="U7" i="3" l="1"/>
  <c r="T92" i="3"/>
  <c r="AK13" i="3"/>
  <c r="AK12" i="3"/>
  <c r="BC12" i="3"/>
  <c r="BB12" i="3" s="1"/>
  <c r="BC13" i="3"/>
  <c r="BD13" i="3" s="1"/>
  <c r="BE13" i="3" s="1"/>
  <c r="BF13" i="3" l="1"/>
  <c r="BL13" i="3"/>
  <c r="BM13" i="3"/>
  <c r="BK13" i="3"/>
  <c r="BD12" i="3"/>
  <c r="BE12" i="3" s="1"/>
  <c r="BB13" i="3"/>
  <c r="BF12" i="3" l="1"/>
  <c r="BL12" i="3"/>
  <c r="BK12" i="3"/>
  <c r="BM12" i="3"/>
  <c r="U92" i="3"/>
  <c r="BC7" i="3" l="1"/>
  <c r="BC91" i="3" s="1"/>
  <c r="BD91" i="3" l="1"/>
  <c r="BB7" i="3"/>
  <c r="BE7" i="3" l="1"/>
  <c r="BE91" i="3" l="1"/>
  <c r="BL7" i="3"/>
  <c r="BL91" i="3" s="1"/>
  <c r="BK7" i="3"/>
  <c r="BK91" i="3" s="1"/>
  <c r="BM7" i="3"/>
  <c r="BM91" i="3" s="1"/>
  <c r="BF7" i="3"/>
  <c r="BF91" i="3" l="1"/>
  <c r="BF92" i="3" s="1"/>
  <c r="AA92" i="3"/>
  <c r="AK7" i="3"/>
  <c r="AH7" i="3"/>
  <c r="AI7" i="3"/>
  <c r="AJ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HaGeN ™</author>
  </authors>
  <commentList>
    <comment ref="AO2" authorId="0" shapeId="0" xr:uid="{8B172B41-49E6-4D31-8670-84366B208360}">
      <text>
        <r>
          <rPr>
            <b/>
            <sz val="9"/>
            <color indexed="81"/>
            <rFont val="Tahoma"/>
            <family val="2"/>
          </rPr>
          <t>HaGeN ™:</t>
        </r>
        <r>
          <rPr>
            <sz val="9"/>
            <color indexed="81"/>
            <rFont val="Tahoma"/>
            <family val="2"/>
          </rPr>
          <t xml:space="preserve">
Fórmula Antes de pegar como número:
=REDONDEAR(SI(G4="";"";G4);2)
</t>
        </r>
      </text>
    </comment>
  </commentList>
</comments>
</file>

<file path=xl/sharedStrings.xml><?xml version="1.0" encoding="utf-8"?>
<sst xmlns="http://schemas.openxmlformats.org/spreadsheetml/2006/main" count="779" uniqueCount="382">
  <si>
    <t>Descripción</t>
  </si>
  <si>
    <t>Unidad</t>
  </si>
  <si>
    <t>IVA</t>
  </si>
  <si>
    <t>Ítem</t>
  </si>
  <si>
    <t>Base para desviación</t>
  </si>
  <si>
    <t>DESVIACIÓN</t>
  </si>
  <si>
    <t>COTIZACIÓN 1</t>
  </si>
  <si>
    <t>COTIZACIÓN 2</t>
  </si>
  <si>
    <t>COTIZACIÓN 3</t>
  </si>
  <si>
    <t>COTIZACION 4</t>
  </si>
  <si>
    <t>COTIZACION 5</t>
  </si>
  <si>
    <t>REFERENCIA</t>
  </si>
  <si>
    <t>PODA DE DATOS</t>
  </si>
  <si>
    <t>MEDIDA DE TENDENCIA</t>
  </si>
  <si>
    <t>MEDIANA</t>
  </si>
  <si>
    <t>MEDIA ARITMÉTICA (PROMEDIO)</t>
  </si>
  <si>
    <t>MEDIA GEOMÉTRICA</t>
  </si>
  <si>
    <t>MEDIA ARMÓNICA</t>
  </si>
  <si>
    <t>MEDIDA DE TENDENCIA SELECCIONADA</t>
  </si>
  <si>
    <t>VALOR OFICIAL PROPUESTO</t>
  </si>
  <si>
    <t>COTIZACION 6</t>
  </si>
  <si>
    <t>SUMATORIAS</t>
  </si>
  <si>
    <t>JUAN CARLOS ROZO CAÑÓN</t>
  </si>
  <si>
    <t>ESTRUCTURADOR ECONÓMICO</t>
  </si>
  <si>
    <t>Cant.</t>
  </si>
  <si>
    <t>contacto</t>
  </si>
  <si>
    <t>e-mail</t>
  </si>
  <si>
    <t>teléfono</t>
  </si>
  <si>
    <t>La poda de datos retira los valores desviados del patrón de mercado mediante análisis de datos y características específicas para cada ítem. Los valores podados se encuentran con una comilla al final del valor y no son tenidos en cuenta en las medidas de tendencia. Se hace una poda de datos con especulaciones superiores al +/-20% de la base.</t>
  </si>
  <si>
    <t>DETERMINACIÓN PRESUPUESTAL</t>
  </si>
  <si>
    <t>IVA y OTRAS EROGACIONES</t>
  </si>
  <si>
    <t>Valor Total por cantidades</t>
  </si>
  <si>
    <t>Valor Unitario</t>
  </si>
  <si>
    <t xml:space="preserve">VALOR UNITARIO REDONDEADO </t>
  </si>
  <si>
    <t>VALOR TOTAL</t>
  </si>
  <si>
    <t>Sumatorias</t>
  </si>
  <si>
    <t>SAC</t>
  </si>
  <si>
    <t>Total</t>
  </si>
  <si>
    <t>Valor Total por Unitarios</t>
  </si>
  <si>
    <t>*</t>
  </si>
  <si>
    <t xml:space="preserve">No. </t>
  </si>
  <si>
    <t>Valor unitario sin IVA 2025*</t>
  </si>
  <si>
    <t>UN</t>
  </si>
  <si>
    <t>COMERCIALIZADORA BLACK BULL</t>
  </si>
  <si>
    <t>MARIA DE LOS ANGELES ACOSTA MARIN</t>
  </si>
  <si>
    <t>TOTAL SAC</t>
  </si>
  <si>
    <t>APV</t>
  </si>
  <si>
    <t>Producción</t>
  </si>
  <si>
    <t>Formación</t>
  </si>
  <si>
    <t>Recursos físicos</t>
  </si>
  <si>
    <t>Esquina Redonda</t>
  </si>
  <si>
    <t>ANÁLISIS DE PRECIOS PAPELERÍA   - SUBDIRECCIÓN ARTÍSTICA Y CULTURAL
FUNDACIÓN GILBERTO ALZATE AVENDAÑO 2026</t>
  </si>
  <si>
    <t>Lápiz 2b</t>
  </si>
  <si>
    <t>Lápices de grafito 2b, de alta calidad</t>
  </si>
  <si>
    <t>Lápiz hb</t>
  </si>
  <si>
    <t>Lápiz de grafito caja x 12 unidades, de alta calidad</t>
  </si>
  <si>
    <t>Acuarela x caja</t>
  </si>
  <si>
    <t>Caja de acuarelas, 12 tubo de 12 ml, colores surtidos de alta calidad y pigmento</t>
  </si>
  <si>
    <t>Tinta china</t>
  </si>
  <si>
    <t>Frasco de tinta china, referencia escolar: no tóxica, 15 ml, color negro</t>
  </si>
  <si>
    <t>Ecolín azul x und</t>
  </si>
  <si>
    <t>Frasco gotero plástico de ecolín de alta calidad, 29cc, color azul</t>
  </si>
  <si>
    <t>Ecolin rojo x und</t>
  </si>
  <si>
    <t>Frasco gotero plástico de ecolín de alta calidad, 29cc, color rojo</t>
  </si>
  <si>
    <t>Ecolín blanco x und</t>
  </si>
  <si>
    <t>Frasco gotero plástico de ecolín de alta calidad, 29cc, color blanco</t>
  </si>
  <si>
    <t>Ecolin negro x und</t>
  </si>
  <si>
    <t>Frasco gotero plástico de ecolín de alta calidad, 29cc, color negro</t>
  </si>
  <si>
    <t>Ecolin amarillo x und</t>
  </si>
  <si>
    <t>Frasco gotero plástico de ecolín de alta calidad, 29cc, color amarillo</t>
  </si>
  <si>
    <t>Cartón industrial 1/8</t>
  </si>
  <si>
    <t>Cartón industrial (cartón piedra) 1/8 2.00mm</t>
  </si>
  <si>
    <t>Cartón industrial 1/4</t>
  </si>
  <si>
    <t>Cartón industrial (cartón piedra) 1/4 2.00mm</t>
  </si>
  <si>
    <t>Cartón paja 1/8</t>
  </si>
  <si>
    <t>Cartón paja blanco 1/8 paquete x 10</t>
  </si>
  <si>
    <t>Rollo de papel celofán transparente</t>
  </si>
  <si>
    <t>Rollo de papel celofán transparente, sin ningún motivo o estampado, de 30 metros x 40 cm aproximadamente</t>
  </si>
  <si>
    <t>Papel glassine (papel vegetal)</t>
  </si>
  <si>
    <t>Rollo de papel libre de químicos papel glassine (papel vegetal), 36"x10yds (91,44cmX9mt, aproximadamente). Se emplea para embalaje de obras y cocina.</t>
  </si>
  <si>
    <t>Pliego de papel periódico</t>
  </si>
  <si>
    <t>Pliego de papel periódico de 48,8 gr</t>
  </si>
  <si>
    <t>Cartulina blanca bristol 1/8</t>
  </si>
  <si>
    <t>Paquete de cartulina bristol x 100 unidades, color blanco</t>
  </si>
  <si>
    <t>Cartulina iris 1/8</t>
  </si>
  <si>
    <t>Paquete de cartulina iris x 20 unidades, colores vivos, intensos y surtidos</t>
  </si>
  <si>
    <t>Cartulina Iris tamaño carta</t>
  </si>
  <si>
    <t>Paquetede cartulina iris 180 gr x 100 unidades, colores vivos, intensos y surtidos.</t>
  </si>
  <si>
    <t>Papel durex 180 gr 1/8</t>
  </si>
  <si>
    <t>Block de papel durex 180 gr x 20 hojas 1/8</t>
  </si>
  <si>
    <t>Papel acuarela 1/8</t>
  </si>
  <si>
    <t>Papel acuarela tamaño 1/8 240 gr, de alta calidad</t>
  </si>
  <si>
    <t>Set de pinceles cerda dura plano</t>
  </si>
  <si>
    <t>Set de pinceles de cerda dura x 12 unds planos</t>
  </si>
  <si>
    <t>Set de pinceles cerda dura redondo</t>
  </si>
  <si>
    <t>Set de pinceles de cerda dura x 6 unds redondo</t>
  </si>
  <si>
    <t>Set de pinceles cerda acrílica planos</t>
  </si>
  <si>
    <t>Set de pinceles de cerda acrílica x 6 unds plano</t>
  </si>
  <si>
    <t>Set de pinceles cerda acrílica redondos</t>
  </si>
  <si>
    <t>Set de pinceles de cerda acrílica x 6 unds redondo</t>
  </si>
  <si>
    <t>Planilleras</t>
  </si>
  <si>
    <t>Planilleras tamaño 1/8, de superficie acrílica y gancho métalico</t>
  </si>
  <si>
    <t>Cajas de óleo</t>
  </si>
  <si>
    <t>Cajas de óleo x 12 unidades de 12 ml c/u, colores surtidos de alta calidad y pigmento</t>
  </si>
  <si>
    <t>Lienzo en canva tamaño 22x14 cm</t>
  </si>
  <si>
    <t>Lienzo (plano) en canva tamaño 22x14cm
 Tela de lienzo sobre tabla de mdf</t>
  </si>
  <si>
    <t>Lienzo en canva tamaño 30x30</t>
  </si>
  <si>
    <t>Lienzo (plano) en canva tamaño 30 x 30 sobre bastidor</t>
  </si>
  <si>
    <t>Paleta mezcladora para pintura acrílica</t>
  </si>
  <si>
    <t>Paleta mezcladora para pintura acrilica, en material plástico, color blanco, con mínimo 10 cabidades</t>
  </si>
  <si>
    <t>Caja de colores</t>
  </si>
  <si>
    <t>Caja de colores doble punta x 12 unidades de colores surtidos y de mina resistente, de alta calidad</t>
  </si>
  <si>
    <t>Arcilla para secar al aire</t>
  </si>
  <si>
    <t>Arcilla natural para modelar secado al aire x paquete de 500gr</t>
  </si>
  <si>
    <t>Kit para trabajo en arcilla o céramica</t>
  </si>
  <si>
    <t>Kit para trabajo en arcilla, plastilina o porcelanicron, que incluya: vaciadores, lazos de acero, repujadores, herramientas de modelado</t>
  </si>
  <si>
    <t>Porcelanicron Blanco x libra</t>
  </si>
  <si>
    <t>Porcelanicron blanco x libra</t>
  </si>
  <si>
    <t>Plastilina libra 500g und</t>
  </si>
  <si>
    <t>Bloque de 1 libra (500 g) de plastilina escolar, no tóxica, de los colores: amarillo, azul, rojo, blanco, negro</t>
  </si>
  <si>
    <t>Papel origami</t>
  </si>
  <si>
    <t>Block de papel origami estampado 20x20 cm / x 20 hojas / 80 gr</t>
  </si>
  <si>
    <t>Caja de pastel graso</t>
  </si>
  <si>
    <t>Caja de pastel graso u oleoso x 12 unidades, de alta calidad, colores brillantes, alta pigmentación, cobertura óptima, consistencia cremosa y libre de ácidos</t>
  </si>
  <si>
    <t>Caja de pastel seco</t>
  </si>
  <si>
    <t>Caja de pastel seco x 12 unidades, de colores vivos, brillantes y surtidos, de alta calidad y pigmentación</t>
  </si>
  <si>
    <t>Tamice para papel reciclado</t>
  </si>
  <si>
    <t>Bastidor o tamices de madera dobles, con bisagras y malla de 40 a 60 gr, para la fabricación de papel reciclado, tamaños variados (se recomiendan: a4, a5 y a6 c/u)</t>
  </si>
  <si>
    <t>Pompones de colores</t>
  </si>
  <si>
    <t>Bolsa x 300 unidades de pompones de felpa, de colores surtidos, brillantes y vivos, de tamaños variables</t>
  </si>
  <si>
    <t>Caja de crayolas x 12 colores</t>
  </si>
  <si>
    <t>Caja de crayolas no tóxicas x 12 unidades, colores vivos y brillantes</t>
  </si>
  <si>
    <t>Pote con tapa 60 ml</t>
  </si>
  <si>
    <t>Pote en acrílico o plástico con tapa, capacidad de mínimo 60 ml</t>
  </si>
  <si>
    <t>Pote con tapa 250 ml</t>
  </si>
  <si>
    <t>Pote en acrílico o plástico con tapa, capacidad de aproximadamente 250 ml</t>
  </si>
  <si>
    <t>Vinilo amarillo</t>
  </si>
  <si>
    <t>Vinilo color amarillo, no tóxico (tarro de al menos 1000 gr)</t>
  </si>
  <si>
    <t>Vinilo azul</t>
  </si>
  <si>
    <t>Vinilo color azul, no tóxico (tarro de al menos 500 gr)</t>
  </si>
  <si>
    <t>Vinilo rojo</t>
  </si>
  <si>
    <t>Vinilo color rojo, no tóxico (tarro de al menos 500 gr)</t>
  </si>
  <si>
    <t>Vinilo blanco</t>
  </si>
  <si>
    <t>Vinilo color blanco, no tóxico (tarro de al menos 500 gr)</t>
  </si>
  <si>
    <t>Vinilo negro</t>
  </si>
  <si>
    <t>Vinilo color negro, no tóxico (tarro de al menos 500 gr)</t>
  </si>
  <si>
    <t>Vinilo verde</t>
  </si>
  <si>
    <t>Vinilo color verde, no tóxico (tarro de al menos 500 gr)</t>
  </si>
  <si>
    <t>Vinilo naranja</t>
  </si>
  <si>
    <t>Vinilo color naranja, no tóxico (tarro de al menos 500 gr)</t>
  </si>
  <si>
    <t>Vinilo violeta</t>
  </si>
  <si>
    <t>Vinilo color violeta, no tóxico (tarro de al menos 500 gr)</t>
  </si>
  <si>
    <t>Pistola de silicona pequeña</t>
  </si>
  <si>
    <t>Pistola de silicona pequeña, voltaje de trabajo: 120v ac, potencia: 10w compatible con barras de silicona de 7mm de grosor</t>
  </si>
  <si>
    <t>Kit de pinzas para bisutería</t>
  </si>
  <si>
    <t>Kit de al menos 3 pinzas pequeñas de bisutería o artesanía</t>
  </si>
  <si>
    <t>Aceite de linaza</t>
  </si>
  <si>
    <t>Frasco de aceite de linaza 500 gr, para pintura al óleo</t>
  </si>
  <si>
    <t>Trementina</t>
  </si>
  <si>
    <t>Frasco de trementina de bajo olor 250 cm3</t>
  </si>
  <si>
    <t>Gesso de 1000 ml blanco</t>
  </si>
  <si>
    <t>Tarro de gesso de 1000 ml, color blanco</t>
  </si>
  <si>
    <t>Mesa plegable</t>
  </si>
  <si>
    <t>Mesa plegable tipo portafolio, de plástico polietileno de 74cm de altura y 152x70 cm, color blanco. Estructura metálica, resistente para transporte a exteriores y trabajo en intemperie</t>
  </si>
  <si>
    <t>Pintura en aerosol</t>
  </si>
  <si>
    <t>Pintura acrílica en aerosol, lata de 400 ml. Colores surtidos, brillantes y vivos.</t>
  </si>
  <si>
    <t>Laca aerosol transparente mate</t>
  </si>
  <si>
    <t>Laca en aerosol transparente, acabado mate</t>
  </si>
  <si>
    <t>Paños de microfibra para limpiar cristales</t>
  </si>
  <si>
    <t>Paños de microfibra para limpiar lentes, celulares, cámaras. Paquete de 100 unidades, medidas de aproximadamente 14x14 cm c/u</t>
  </si>
  <si>
    <t>Tabla mdf</t>
  </si>
  <si>
    <t>Tabla mdf 30x30 cm, de al menos 1.5 cm de grosor</t>
  </si>
  <si>
    <t>Memoria o disco extraíble</t>
  </si>
  <si>
    <t>Memoria extraíble, disco duro portátil de 2 teras (2000 gb), con su respectivo cable de datos USB para lectura en ordenador portátil</t>
  </si>
  <si>
    <t>Usb de 128 GB</t>
  </si>
  <si>
    <t>Unidad USB 3.2 de 128 GB, para lectura en ordenador portátil o televisores</t>
  </si>
  <si>
    <t>Memoria Micro SD 128gb</t>
  </si>
  <si>
    <t>Memoria MicroSD 128gb, con su respectivo adaptador cl10</t>
  </si>
  <si>
    <t>Grapadora</t>
  </si>
  <si>
    <t>Grapadora industrial con construcción metálica duradera, diseño ergonómico para reducir la fatiga, alta capacidad de hojas (y de carga de grapas) y tecnología "flat clinch" (grapado plano). Debe tener un mecanismo suave y anti-atascos.</t>
  </si>
  <si>
    <t>Marcador de punta fina</t>
  </si>
  <si>
    <t>Caja por 12 unidades de marcador negro de tinta permanente de secado rápido, resistente al agua, a la decoloración y a la luz de punta fina con tinta apta para escribir en cualquier superficie</t>
  </si>
  <si>
    <t>Borrador</t>
  </si>
  <si>
    <t>Borrador miga de pan.</t>
  </si>
  <si>
    <t>Borrador negro</t>
  </si>
  <si>
    <t>Borrador miga de pan, negro</t>
  </si>
  <si>
    <t>Esfero</t>
  </si>
  <si>
    <t>Esfero con tinta base aceite color negro</t>
  </si>
  <si>
    <t>Marcador permanente grueso x 10 und negro</t>
  </si>
  <si>
    <t>Caja de marcadores permanentes, grueso x 10 und negro</t>
  </si>
  <si>
    <t>Tijera multiusos</t>
  </si>
  <si>
    <t>Tijera multiusos 21 cm</t>
  </si>
  <si>
    <t>Tijeras punta roma</t>
  </si>
  <si>
    <t>Tijeras punta roma cromadas</t>
  </si>
  <si>
    <t>Bisturí grande</t>
  </si>
  <si>
    <t>Bisturí grande, de 18 ml con mango de aluminio</t>
  </si>
  <si>
    <t>Pegamento en barra</t>
  </si>
  <si>
    <t>Pegante en barra 20gr</t>
  </si>
  <si>
    <t>Resma de papel blanco tamaño oficio</t>
  </si>
  <si>
    <t>Resma de papel blanco tamaño oficio 72 gr x 500 hojas</t>
  </si>
  <si>
    <t>Resma de papel blanco tamaño carta</t>
  </si>
  <si>
    <t>Resma de papel blanco tamaño carta 72 gr x 500 hojas</t>
  </si>
  <si>
    <t>Resma de papel ecológico tamaño oficio</t>
  </si>
  <si>
    <t>Resma de papel ecológico tamaño oficio 72gr color beige x 500 hojas</t>
  </si>
  <si>
    <t>Resma de papel ecológico tamaño carta</t>
  </si>
  <si>
    <t>Resma de papel ecológico tamaño carta 72gr color beige x 500 hojas</t>
  </si>
  <si>
    <t>Cinta de enmascarar de 12mm</t>
  </si>
  <si>
    <t>Rollo de cinta de enmascarar de 12mm x 40 m</t>
  </si>
  <si>
    <t>Cinta de enmascarar 2"</t>
  </si>
  <si>
    <t>Rollo de cinta de enmascarar 2" x 50 m</t>
  </si>
  <si>
    <t>Cinta de enmascarar 3/4"</t>
  </si>
  <si>
    <t>Rollo cinta de enmascarar 3/4" x 50 m</t>
  </si>
  <si>
    <t>Cinta de transparente 2"</t>
  </si>
  <si>
    <t>Rollo de cinta transparente de 2" x 200 m</t>
  </si>
  <si>
    <t>Caja para archivo central</t>
  </si>
  <si>
    <t>Caja para archivo central referencia x-200</t>
  </si>
  <si>
    <t>Carpetas de archivo</t>
  </si>
  <si>
    <t>Carpeta de archivo cartulina desacificada 2 tapas</t>
  </si>
  <si>
    <t>Ganchos legajadores plásticos</t>
  </si>
  <si>
    <t>Ganchos legajadores plásticos paquete x 100 und 12 cm</t>
  </si>
  <si>
    <t>Dispensador de cinta ancha</t>
  </si>
  <si>
    <t>Dispensador para cinta de pegante ancha</t>
  </si>
  <si>
    <t>Sacaganchos para grapa industrial</t>
  </si>
  <si>
    <t>Sacaganchos industrial para retiro de ganchos industriales</t>
  </si>
  <si>
    <t>Guantes de nitrilo negros</t>
  </si>
  <si>
    <t>Caja de guantes de nitrilo, color negro, tallas M y L</t>
  </si>
  <si>
    <t>CAJA</t>
  </si>
  <si>
    <t>PAQUETE</t>
  </si>
  <si>
    <t>SET</t>
  </si>
  <si>
    <t>KIT</t>
  </si>
  <si>
    <t>Caja</t>
  </si>
  <si>
    <t>FICHA TÉCNICA</t>
  </si>
  <si>
    <t>CORPORATIVA</t>
  </si>
  <si>
    <t>CENTRO</t>
  </si>
  <si>
    <t>COTIZACION #3</t>
  </si>
  <si>
    <t>LINKS</t>
  </si>
  <si>
    <t>#</t>
  </si>
  <si>
    <t>ITEM</t>
  </si>
  <si>
    <t>DESCRIPCIÓN</t>
  </si>
  <si>
    <t>UNIDAD DE MEDIDA</t>
  </si>
  <si>
    <t>CANTIDAD</t>
  </si>
  <si>
    <t>TOTAL CORPORATIVA</t>
  </si>
  <si>
    <t>Gestión Documental</t>
  </si>
  <si>
    <t>TOTAL CENTRO</t>
  </si>
  <si>
    <t>Gestión de Territorio</t>
  </si>
  <si>
    <t>Precio unitario con IVA</t>
  </si>
  <si>
    <t>Precio total</t>
  </si>
  <si>
    <t>https://todoenartes.com/products/lapiz-graduado-2b-faber-castell?variant=42651005517902&amp;country=CO&amp;currency=COP&amp;utm_medium=product_sync&amp;utm_source=google&amp;utm_content=sag_organic&amp;utm_campaign=sag_organic&amp;srsltid=AfmBOopLK00O-_sI-PzNtmPsjfa-cM-334gEF2t11Ol8G9sIkMuE5OGx804</t>
  </si>
  <si>
    <t>Lápiz de grafito HB caja x 12 unidades, de alta calidad</t>
  </si>
  <si>
    <t>https://libreriatroya.com/products/caja-de-12-lapices-grafito-graduado-hb-faber-castell?variant=50900841398545&amp;country=CO&amp;currency=COP&amp;utm_medium=product_sync&amp;utm_source=google&amp;utm_content=sag_organic&amp;utm_campaign=sag_organic&amp;srsltid=AfmBOor5ieBJ3njZ4yt8_sQFaTUFqeIV52GjShjOJE2O-X1mPsX_gpf5gdM</t>
  </si>
  <si>
    <t>https://www.falabella.com.co/falabella-co/product/153378969/acuarelas-maries-e1336b-x-12-colores/153378970</t>
  </si>
  <si>
    <t>https://pelikancolombia.com/products/tinta-china-15cc?variant=30956492750945&amp;srsltid=AfmBOoqf79GRJJnh6dVhMamaViulquwMvT5dJmtYrpf3f486hu3T3clkevw</t>
  </si>
  <si>
    <t>https://panafargo.com/producto/acuarela-liquida-ecolin-roseta-en-todos-los-colores/?srsltid=AfmBOopKpqRDQVs2XVkyzLq5EkfNQ-y2Q-9lzCXg74icQFz8EIsp7cm7</t>
  </si>
  <si>
    <t>https://www.comercialpapelera.com.co/tienda/Carton-Industrial-Tamano-1-8-2-0mm-p776214381?srsltid=AfmBOoqG6WAMdqm6oq0iYIuOjw1dKdE3fqAB7WzWXQoMg_yqfY2SfrdSuE0</t>
  </si>
  <si>
    <t>https://www.luegopago.com/productos/2ae18feb-bf12-4fad-a949-9a1923455a34?srsltid=AfmBOooS0YqqOwng3GoD8cQMqBYPcLR-x-TiYOzfymwQSbo0tQQJZ2I5i9Q</t>
  </si>
  <si>
    <t>https://www.papelerialagaviota.com/pagina-del-producto/carton-paja-b-1-4-10</t>
  </si>
  <si>
    <t>https://www.mercadolibre.com.co/-1-rollo-de-papel-de-celofan-transparente-y-grueso/p/MCO2063019324#polycard_client=search-desktop&amp;be_origin=backend&amp;search_layout=grid&amp;position=9&amp;type=product&amp;tracking_id=ac06ca80-7897-46a3-b6bb-5e27874dab1c&amp;wid=MCO1786068211&amp;sid=search</t>
  </si>
  <si>
    <t>https://www.ebay.com/itm/334799272138?chn=ps&amp;mkevt=1&amp;mkcid=28&amp;google_free_listing_action=view_item</t>
  </si>
  <si>
    <t>https://sumimega.com/producto/papel-periodico-48-8-gr-70-x-100-500</t>
  </si>
  <si>
    <t>https://www.mercadolibre.com.co/cartulina-bristol-octavo-18-x-100-und-blanca/up/MCOU2411607912#polycard_client=search-nordic&amp;search_layout=grid&amp;position=9&amp;type=product&amp;tracking_id=66e8e3bb-a516-41e6-8fe5-b96711e520be&amp;wid=MCO1398883745&amp;sid=search</t>
  </si>
  <si>
    <t>https://www.falabella.com.co/falabella-co/product/144580614/Cartulina-Bristol-Octavo-1-8-X-100-Und-Blanca/144580615</t>
  </si>
  <si>
    <t>https://www.panamericana.com.co/cartulina-iris-tamano-carta-x-100-hojas/p?idsku=476190&amp;srsltid=AfmBOoohiBrjLPdyuv4Z1gf_jtI3X7Ma_gIyrvPlbdukvypRyqVEflVCaE0</t>
  </si>
  <si>
    <t>https://www.panamericana.com.co/cartulina-durex-1-8-por-20-unidades-180-gr-71324/p?srsltid=AfmBOoqisgceaXLkoabHw4qGRfiOApCOZ0G_yjCzuL762y8Mxe0MLMkJ</t>
  </si>
  <si>
    <t>https://tienda.gioto.com.co/papel-para-acuarela-hojas/papeles-y-bit%C3%A1coras/papel-acuarela-dacapo-reflex-240g-1-8-x10-und</t>
  </si>
  <si>
    <t>https://tienda.gioto.com.co/brochas/pinceles/juego-pincel-de-cerda-plano-x-12-rf-579-12</t>
  </si>
  <si>
    <t>https://tienda.gioto.com.co/brochas/pinceles/juego-pincel-de-cerda-x-6-redondo-rf-582-b</t>
  </si>
  <si>
    <t>https://articulo.mercadolibre.com.co/MCO-579147205-set-pincel-plano-x-6-uds-unicolor-_JM?matt_tool=19390127&amp;utm_source=google_shopping&amp;utm_medium=organic</t>
  </si>
  <si>
    <t>https://www.panamericana.com.co/kit-de-pinceles-redondos-x-6-matiz-306-197066/p?idsku=197066</t>
  </si>
  <si>
    <t>https://www.falabella.com.co/falabella-co/product/129100146/Tabla-de-apoyo-planillera-en-acrilico-tamano-18-Negro./129100147</t>
  </si>
  <si>
    <t>https://www.panamericana.com.co/oleo-12-ml-x12-unidades-colores-627493/p?idsku=627493</t>
  </si>
  <si>
    <t>https://www.homecenter.com.co/homecenter-co/product/462985/canvas-22x14cm-3mm-de-grosos-rfa30609/462985/</t>
  </si>
  <si>
    <t>https://www.mercadolibre.com.co/lienzo-para-pintar-30x30-cm-con-bastidor-casa-orasy/up/MCOU2433770700#polycard_client=search-nordic&amp;search_layout=stack&amp;position=2&amp;type=product&amp;tracking_id=f145e00b-8279-477a-aa61-afe87814e5e7&amp;wid=MCO590164450&amp;sid=search</t>
  </si>
  <si>
    <t>https://libreriatroya.com/products/paleta-plastica-para-pintura-1?variant=51925716140305&amp;country=CO&amp;currency=COP&amp;utm_medium=product_sync&amp;utm_source=google&amp;utm_content=sag_organic&amp;utm_campaign=sag_organic&amp;srsltid=AfmBOooD3rE6Am7PNM2_S7eQVeGK0B9GRH7EwZHbBPyZ-_XEQUtTP5G3QaU</t>
  </si>
  <si>
    <t>https://papelerialagran12.com/productos/color-faber-castell-bicolor-x12-und/?variant=105689727&amp;pf=mc&amp;srsltid=AfmBOorDc-D_lukNG1tRZ5VqQqgWElmENkqiBKJSYG7iDzqDqH_Wz36YVsY</t>
  </si>
  <si>
    <t>https://www.homecenter.com.co/homecenter-co/product/704994/pasta-para-modelar-secado-al-aire-500gr-das/704994/</t>
  </si>
  <si>
    <t>https://www.mercadolibre.com.co/set-herramientas-escultura-arcilla-ceramica-32pzs/up/MCOU2530754207?pdp_filters=item_id:MCO2393503972</t>
  </si>
  <si>
    <t>https://www.panamericana.com.co/porcelanicron-color-blanco-x-1-libra/p?srsltid=AfmBOoomm6CGx4Njwk4L-bI3tCUnqEY03IbApr6rzjeS5uy4n883ojcK</t>
  </si>
  <si>
    <t>https://www.mercadolibre.com.co/plastilina-libra-500g-und-cafe-blanco-azul-amarillo-color-blanco/p/MCO44420429#polycard_client=search-nordic&amp;search_layout=stack&amp;position=9&amp;type=product&amp;tracking_id=9c3f2b71-81b6-4c21-95a6-a97048b6e564&amp;wid=MCO1562769733&amp;sid=search</t>
  </si>
  <si>
    <t>https://tiendaonline.puntoscolombia.com/2-blocks-origami-papel-20x20-plegable-20-hojas-creativo-manualidades-213494-277/p?idsku=2107245&amp;srsltid=AfmBOoqyMnZPQByZYAv28Xz0J_gURgavjDLGDTjmECAZR26W6PB-b1POhnU</t>
  </si>
  <si>
    <t>https://www.panamericana.com.co/estuche-x-12-de-tizas-pastel-al-oleo-44092/p?srsltid=AfmBOoq1dCajw049B0bueEyKtqV2qeKoANnqyeITa13_NPpWggq95D6n</t>
  </si>
  <si>
    <t>https://tienda.gioto.com.co/tizas-pastel-y-barras-carboncillo/l%C3%A1piz-y-tizas/estuche-tiza-pastel-seco-caja-x-12-gioto</t>
  </si>
  <si>
    <t>https://www.mercadolibre.com.co/marco-de-papel-para-hacer-manualidades-3-unidades-moldes-d/p/MCO2030191364?matt_tool=19390127&amp;utm_source=google_shopping&amp;utm_medium=organic&amp;pdp_filters=item_id%3AMCO1811618659&amp;from=gshop</t>
  </si>
  <si>
    <t>https://www.mercadolibre.com.co/pompones-pequenos-colores-surtidos-x300-und/up/MCOU3763853636</t>
  </si>
  <si>
    <t>https://www.tiendafabercastell.com/product-page/creyon-jumbo-x-12-crj-12?srsltid=AfmBOooshUiIk1uAw7N-XAtjQg06peSOW9W5ZfiNVk42qwkZE1V5imk9Y8w</t>
  </si>
  <si>
    <t>https://soloenvases.com/product/farma-60-ml-transparente-pet-rosca-28-410/?srsltid=AfmBOoocVxpN2Swwi1RAvX7pkKQlfKcN4saZSt7kTe8OeLVd8AdqnG_EbMQ</t>
  </si>
  <si>
    <t>https://soloenvases.com/product/boca-ancha-250-ml-blanco-pead-recuperado-rosca-53/?srsltid=AfmBOoqg-XVE4nANkiJmfjherxYUv-HRel46yv0AwrhqzGtxl0Rfg6W3EGo</t>
  </si>
  <si>
    <t>https://www.falabella.com.co/falabella-co/product/153378792/vinilo-fluorescente-payasito-1000-gr-kilo-amarillo/153378794</t>
  </si>
  <si>
    <t>https://papelerialagran12.com/productos/vinilo-payasito-x-500-gr/?srsltid=AfmBOop8RnCG2XnuFohLumP3-b_OKaCQO-zlNQB2Xm5pwOBqgDlfu8su</t>
  </si>
  <si>
    <t>https://www.lamina.com.co/products/pistola-de-silicona-pequena?variant=32483980705895&amp;country=CO&amp;currency=COP&amp;utm_medium=product_sync&amp;utm_source=google&amp;utm_content=sag_organic&amp;utm_campaign=sag_organic&amp;srsltid=AfmBOoowpfx--kOM-QrXfpiBRUNtGjhItXhzAenSOJHn6N03S68keZE5yjs&amp;gStoreCode=04378158365684200304</t>
  </si>
  <si>
    <t>https://www.exito.com/juego-de-3-alicates-en-acero-al-carbono-mango-de-vinil-pretul-102326995-mp/p?srsltid=AfmBOoogPmHlFvp7C4bbQf329L2D3tNEAvybcAYm3asZXvubv4N045owTFk</t>
  </si>
  <si>
    <t>https://articulo.mercadolibre.com.co/MCO-1421128405-aceite-de-linaza-pintura-al-oleo-500ml-_JM?matt_tool=19390127&amp;utm_source=google_shopping&amp;utm_medium=organic</t>
  </si>
  <si>
    <t>https://todoenartes.com/products/trementina-de-bajo-olor-franco-arte?srsltid=AfmBOorai7l6z9Z5rgZt5o5PrfLYSiu_kF10-100AfzB_IkkougUqpra</t>
  </si>
  <si>
    <t>https://www.comercialpapelera.com.co/tienda/gesso-roseta-blanco-1000ml-p777577285?srsltid=AfmBOoqMxRcH_cpY029mWe3OeETSjGvcKKFA0p1H3zkpFpEIJrTb64_S</t>
  </si>
  <si>
    <t>https://www.homecenter.com.co/homecenter-co/product/3025257/mesa-de-banquetes-plegable-74x154x74-rta-blanco/3025257/?kid=shopp_goosho_1430587&amp;shop=1&amp;gad_source=1&amp;gad_campaignid=17622046203&amp;gclid=CjwKCAjw1N7NBhAoEiwAcPchp8rwgxeo806rlTyoFliBoVBMgI38N_hFEAd9Nn5n7Ayo0CeWgOHDIxoC3FgQAvD_BwE</t>
  </si>
  <si>
    <t>Razza</t>
  </si>
  <si>
    <t>https://articulo.mercadolibre.com.co/MCO-519059770-pintura-aerosol-laca-transparente-400ml-waltek-_JM?searchVariation=179753301807#polycard_client=search-nordic&amp;searchVariation=179753301807&amp;search_layout=grid&amp;position=1&amp;type=item&amp;tracking_id=eceade90-ca6b-4d95-bb35-32564b228c12</t>
  </si>
  <si>
    <t>https://articulo.mercadolibre.com.co/MCO-1590247419-100-panos-de-microfibra-para-limpiar-lentes-celulares-cama-_JM?matt_tool=19390127&amp;utm_source=google_shopping&amp;utm_medium=organic</t>
  </si>
  <si>
    <t>https://homecenter.falabella.com.co/homecenter-co/product/118835710/Tablero-Mdf-30x30cm-15mm-Escolar/118857261</t>
  </si>
  <si>
    <t>https://www.alkosto.com/disco-duro-toshiba-basic-2tb/p/723844001346?fuente=google&amp;medio=cpc&amp;campaign=AK_COL_MAX_PEF_CPC_AON_VJ_TLP_Accesorios-Videojuegos-AON_PAC&amp;keyword=&amp;gad_source=1&amp;gad_campaignid=17338992415&amp;gclid=Cj0KCQjwkILEBhDeARIsAL--pjxFdTfixXVnw7bV6AcA0SnaSfuVOkEz_BW_hMHxX0SxdJ38fpnsRmEaAs80EALw_wcB</t>
  </si>
  <si>
    <t>https://www.alkosto.com/memoria-usb-adata-128gb-32-uv320-negro-azul/p/4713218462848?utm_source=google&amp;utm_medium=organic&amp;utm_campaign=Shopping-Organico&amp;srsltid=AfmBOoqInXbohtaFr4pq4LMFBoENzgE8vhnUE9H1R2evNPMMxEDixqmnAMw</t>
  </si>
  <si>
    <t>https://www.exito.com/memoria-micro-sd-adata-128gb-velocidad-clase-10-100063015-mp/p?idsku=100063015499&amp;srsltid=AfmBOooTDtUcvQ1oy3n10DnbuOTeuw3qxyuV1MQVAYO4olRPh4Erc4YWJvw</t>
  </si>
  <si>
    <t>https://www.suescun.com.co/producto/grapadora-de-pinza-metalica-sm-060/</t>
  </si>
  <si>
    <t>https://www.homecenter.com.co/homecenter-co/product/800910/marcador-permanente-fine-point-negro-sharpie-x12-unidades/800910/</t>
  </si>
  <si>
    <t>https://www.exito.com/borrador-mp-20-bl2-408998/p?idsku=365422&amp;srsltid=AfmBOoqgTDAsF9Que43J8jgBMZkWvachwUrdVS1CuIhqVZpruuN7D2swN48</t>
  </si>
  <si>
    <t>https://www.industriasfusioncolor.com/producto/borrador-miga-de-pan-negro/?srsltid=AfmBOopZkVsQpJyoi6WYJen_SRc9qPGSwJOfwon24GWH0Z1Bx4wVXlnsl5Q</t>
  </si>
  <si>
    <t>https://www.papyser.com/tienda/producto/boligrafo-desechable-bic-cristal-negro-1.0?srsltid=AfmBOopVNqcc7IbuvVKq364W7ox4A8K80bCxcrXQ2yxogjYzUvgm7ZPg</t>
  </si>
  <si>
    <t>https://pelikancolombia.com/products/marcador-permanente-420%C2%AE?srsltid=AfmBOorvKJgF3eqc-1M6v4dz1P1Ueq9IeXtT6E0HA-Ic0B0HxPx1is1P</t>
  </si>
  <si>
    <t>https://www.homecenter.com.co/homecenter-co/product/901075/tijera-pequena-mango-ergonomico-bauker/901075/</t>
  </si>
  <si>
    <t>https://disarbel.co/producto/tijera-metalica-punta-roma-trim/</t>
  </si>
  <si>
    <t>https://www.ferreteriasuprema.com/products/bisturi-de-aluminio-de-18mm?variant=46080907542765&amp;country=CO&amp;currency=COP&amp;utm_medium=product_sync&amp;utm_source=google&amp;utm_content=sag_organic&amp;utm_campaign=sag_organic&amp;srsltid=AfmBOop5vJZKmVlxDp4CMtYRs_vgn--xep_wfPdYysFfXObEjTpD_B9LRCE</t>
  </si>
  <si>
    <t>https://www.panamericana.com.co/pegante-en-barra-de-20-g-pegastic-3/p?srsltid=AfmBOopezwh9CPPoEj5DODuxCw5QL7geS1OalNtcb1m4ImlGcqu8Z_K2</t>
  </si>
  <si>
    <t>https://dispapelesshop.com/productos/resma-papel-oficio-reprograf-x-500-unidades-blanco/?variant=1390890997&amp;pf=mc&amp;srsltid=AfmBOopnVbhSKfgyZqUzV3GQFhvKSGDdDNqZ4vLWmtuRT4xjwfD35DSr7MU</t>
  </si>
  <si>
    <t>https://www.bolsasyempaquescolombia.com/products/resma-tamano-carta-x500-hojas-blancas?variant=49074194022710&amp;country=CO&amp;currency=COP&amp;utm_medium=product_sync&amp;utm_source=google&amp;utm_content=sag_organic&amp;utm_campaign=sag_organic&amp;srsltid=AfmBOorRQnKHnXgUj7mgp9gHwiG3j2a49H__2D3YR-Y8O4KEYKoYmLAzLnA</t>
  </si>
  <si>
    <t>https://www.alkosto.com/resma-papel-reprograf-tamano-oficio-natural-72g-x520-hojas/p/7702148000593?utm_source=google&amp;utm_medium=organic&amp;utm_campaign=Shopping-Organico&amp;srsltid=AfmBOordxTZCeu8S1HscRy9WPUj-BRQFLanAVLJlBQOqQHzVcI-ldxM44WY</t>
  </si>
  <si>
    <t>https://www.exito.com/resma-carta-papel-natural-29303/p?idsku=490508&amp;srsltid=AfmBOopHNrlFyMJr7krFQ63krQronPPnJGgq-WXwfOrekLJx9cvprw7THAA</t>
  </si>
  <si>
    <t>https://www.jumbocolombia.com/cinta-enmascarar-12-mm-x-40-m-interior-exterior-20094194/p?idsku=20010384&amp;gad_source=1&amp;gad_campaignid=23604943391&amp;gclid=CjwKCAiAnoXNBhAZEiwAnItcGzO9xhV0wafd8FDjuv3GZERTZFoTn1fZVeSC5rz4h51QE50dS3DGvRoCW6YQAvD_BwE</t>
  </si>
  <si>
    <t>https://www.homecenter.com.co/homecenter-co/product/206847/cinta-de-enmascarar-48-mm-x-40-metros/206847/</t>
  </si>
  <si>
    <t>https://www.casaferretera.com/cinta_enmascarar_3m-101-masking_3-4_x_50mtsferret968641/p?srsltid=AfmBOooOxDQokybkUcup3x6bz07bV2zIhFwVxeWeqTpbtQvx70jLCyqm</t>
  </si>
  <si>
    <t>https://www.belplasticos.com/productos/cinta-adhesiva-transparente-2-x-200mts/?srsltid=AfmBOoraPKJdEQu1Uw_LuqhHtlIcT207onU0p4ZKG5ZACnmg9qT3ewDV</t>
  </si>
  <si>
    <t>https://www.mercadolibre.com.co/caja-para-archivos-x200-c620/up/MCOU2424126506?matt_tool=19390127&amp;utm_source=google_shopping&amp;utm_medium=organic&amp;pdp_filters=item_id%3AMCO2204147334&amp;from=gshop</t>
  </si>
  <si>
    <t>https://www.mercadolibre.com.co/carpeta-archivo-2-tapas-yute-refuerzo-tela-x1-un600gms/up/MCOU2429367695</t>
  </si>
  <si>
    <t>https://www.productosysuministros.com/web/producto/2745-gancho-folio-beba-corto-12-cm-100-unidades?srsltid=AfmBOooId9UgPafRnoI7AxEtvRzuFRWlH9mQfJppuMatuAiuUy_1vFAh</t>
  </si>
  <si>
    <t>https://garabatospapeleria.com/productos/dispensador-para-cinta-12mm-x-40m-ref-1058-rank/?variant=1305023238&amp;pf=mc&amp;srsltid=AfmBOoqO29PsFefM3mjucFGuB0LF4jvXLDWkoXxMGZRgvV6PyYd5ily9D7k</t>
  </si>
  <si>
    <t>https://www.papeleriaelmayorista.com/producto/sacaganchos-industrial-con-pinza-offiesco-oe-358/</t>
  </si>
  <si>
    <t>https://tecnomedica.com.co/guantes/guante-nitrilo-m-negro-precision-r424?srsltid=AfmBOop_mWOFPIGDHzsSFRxC9nqCRpJ8_ynR-ys01M0iq_-KzVQfF-tt</t>
  </si>
  <si>
    <t>TOTAL FUGA</t>
  </si>
  <si>
    <t>Cantidades por subdirección</t>
  </si>
  <si>
    <t>Comprobación</t>
  </si>
  <si>
    <t>FUENTES ONLINE</t>
  </si>
  <si>
    <t>musansuministros@gmail.com</t>
  </si>
  <si>
    <t>ERIKA PAOLA SANABRIA MORENO</t>
  </si>
  <si>
    <t>SUMINISTROS MUSAN</t>
  </si>
  <si>
    <t>https://normograma.dian.gov.co/dian/compilacion/docs/concepto_dian_c000003_2002.htm</t>
  </si>
  <si>
    <t>Lápices, Lápices de colorear, Papel Prensa, exentos de IVA según Concepto 3 de 2002 DIAN</t>
  </si>
  <si>
    <t>12 de mayo de 2026</t>
  </si>
  <si>
    <t xml:space="preserve">FUGA - CONTRATISTA </t>
  </si>
  <si>
    <t>52000'</t>
  </si>
  <si>
    <t>44817'</t>
  </si>
  <si>
    <t>8000'</t>
  </si>
  <si>
    <t>3377'</t>
  </si>
  <si>
    <t>6933'</t>
  </si>
  <si>
    <t>22223'</t>
  </si>
  <si>
    <t>6044'</t>
  </si>
  <si>
    <t>270517'</t>
  </si>
  <si>
    <t>1100'</t>
  </si>
  <si>
    <t>2000'</t>
  </si>
  <si>
    <t>88140'</t>
  </si>
  <si>
    <t>13301,68'</t>
  </si>
  <si>
    <t>31428'</t>
  </si>
  <si>
    <t>31429'</t>
  </si>
  <si>
    <t>52137'</t>
  </si>
  <si>
    <t>10615'</t>
  </si>
  <si>
    <t>25000'</t>
  </si>
  <si>
    <t>40000'</t>
  </si>
  <si>
    <t>20764'</t>
  </si>
  <si>
    <t>21959'</t>
  </si>
  <si>
    <t>52249'</t>
  </si>
  <si>
    <t>111535,29'</t>
  </si>
  <si>
    <t>224177'</t>
  </si>
  <si>
    <t>22708'</t>
  </si>
  <si>
    <t>1600'</t>
  </si>
  <si>
    <t>33307'</t>
  </si>
  <si>
    <t>38587'</t>
  </si>
  <si>
    <t>67556'</t>
  </si>
  <si>
    <t>13000'</t>
  </si>
  <si>
    <t>579747,899'</t>
  </si>
  <si>
    <t>60000'</t>
  </si>
  <si>
    <t>642240'</t>
  </si>
  <si>
    <t>100000'</t>
  </si>
  <si>
    <t>90000'</t>
  </si>
  <si>
    <t>134369,74'</t>
  </si>
  <si>
    <t>3781,512'</t>
  </si>
  <si>
    <t>2223'</t>
  </si>
  <si>
    <t>80000'</t>
  </si>
  <si>
    <t>33600'</t>
  </si>
  <si>
    <t>25423'</t>
  </si>
  <si>
    <t>21867'</t>
  </si>
  <si>
    <t>23745'</t>
  </si>
  <si>
    <t>7692'</t>
  </si>
  <si>
    <t>22108'</t>
  </si>
  <si>
    <t>10471'</t>
  </si>
  <si>
    <t>7435,29'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</si>
</sst>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  <numFmt numFmtId="166" formatCode="&quot;$&quot;\ 0"/>
    <numFmt numFmtId="167" formatCode="[$ $]#,##0"/>
    <numFmt numFmtId="168" formatCode="&quot;$&quot;#,##0"/>
    <numFmt numFmtId="169" formatCode="&quot;$&quot;0"/>
  </numFmts>
  <fonts count="49" x14ac:knownFonts="1">
    <font>
      <sz val="10"/>
      <color theme="1"/>
      <name val="Arial"/>
      <scheme val="minor"/>
    </font>
    <font>
      <sz val="11"/>
      <color theme="1"/>
      <name val="Arial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  <scheme val="minor"/>
    </font>
    <font>
      <b/>
      <sz val="12"/>
      <color theme="0"/>
      <name val="Arial"/>
      <family val="2"/>
    </font>
    <font>
      <sz val="12"/>
      <color theme="1"/>
      <name val="Arial"/>
      <family val="2"/>
      <scheme val="minor"/>
    </font>
    <font>
      <b/>
      <sz val="10"/>
      <color theme="1"/>
      <name val="Arial"/>
      <family val="2"/>
    </font>
    <font>
      <b/>
      <sz val="12"/>
      <color rgb="FF00B050"/>
      <name val="Arial"/>
      <family val="2"/>
    </font>
    <font>
      <sz val="10"/>
      <name val="Arial"/>
      <family val="2"/>
    </font>
    <font>
      <sz val="8"/>
      <name val="Arial"/>
      <family val="2"/>
      <scheme val="minor"/>
    </font>
    <font>
      <b/>
      <sz val="12"/>
      <color theme="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7"/>
      <name val="Arial"/>
      <family val="2"/>
    </font>
    <font>
      <b/>
      <sz val="12"/>
      <color theme="7"/>
      <name val="Arial"/>
      <family val="2"/>
    </font>
    <font>
      <sz val="10"/>
      <color theme="7"/>
      <name val="Arial"/>
      <family val="2"/>
    </font>
    <font>
      <sz val="9"/>
      <name val="Arial"/>
      <family val="2"/>
      <charset val="1"/>
    </font>
    <font>
      <b/>
      <sz val="16"/>
      <color rgb="FFFF0000"/>
      <name val="Arial"/>
      <family val="2"/>
    </font>
    <font>
      <b/>
      <sz val="11"/>
      <name val="Arial"/>
      <family val="2"/>
      <scheme val="minor"/>
    </font>
    <font>
      <u/>
      <sz val="10"/>
      <color theme="10"/>
      <name val="Arial"/>
      <family val="2"/>
      <scheme val="minor"/>
    </font>
    <font>
      <sz val="12"/>
      <color theme="0"/>
      <name val="Arial"/>
      <family val="2"/>
    </font>
    <font>
      <b/>
      <sz val="8"/>
      <color theme="0"/>
      <name val="Arial"/>
      <family val="2"/>
    </font>
    <font>
      <sz val="10"/>
      <color theme="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i/>
      <sz val="14"/>
      <color rgb="FF00B050"/>
      <name val="Arial"/>
      <family val="2"/>
    </font>
    <font>
      <sz val="10"/>
      <color theme="9"/>
      <name val="Arial"/>
      <family val="2"/>
    </font>
    <font>
      <b/>
      <i/>
      <sz val="12"/>
      <color theme="1"/>
      <name val="Arial"/>
      <family val="2"/>
    </font>
    <font>
      <b/>
      <sz val="16"/>
      <color rgb="FF00B050"/>
      <name val="Arial"/>
      <family val="2"/>
    </font>
    <font>
      <sz val="11"/>
      <color rgb="FF000000"/>
      <name val="Calibri"/>
      <family val="2"/>
    </font>
    <font>
      <b/>
      <sz val="10"/>
      <color theme="0"/>
      <name val="Calibri"/>
      <family val="2"/>
    </font>
    <font>
      <sz val="9"/>
      <color theme="1"/>
      <name val="Arial"/>
      <family val="2"/>
      <scheme val="minor"/>
    </font>
    <font>
      <sz val="11"/>
      <color rgb="FF000000"/>
      <name val="Calibri"/>
      <family val="2"/>
    </font>
    <font>
      <sz val="10"/>
      <color rgb="FFFF0000"/>
      <name val="Arial"/>
      <family val="2"/>
      <scheme val="minor"/>
    </font>
    <font>
      <sz val="6"/>
      <color indexed="63"/>
      <name val="Arial"/>
      <family val="2"/>
    </font>
    <font>
      <sz val="6"/>
      <color indexed="63"/>
      <name val="Arial"/>
      <family val="1"/>
      <charset val="204"/>
    </font>
    <font>
      <sz val="11"/>
      <color theme="1"/>
      <name val="Arial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u/>
      <sz val="11"/>
      <color rgb="FF000000"/>
      <name val="Calibri"/>
      <family val="2"/>
    </font>
    <font>
      <sz val="11"/>
      <color theme="1"/>
      <name val="Calibri"/>
      <family val="2"/>
    </font>
    <font>
      <u/>
      <sz val="11"/>
      <color rgb="FF0000FF"/>
      <name val="Calibri"/>
      <family val="2"/>
    </font>
    <font>
      <u/>
      <sz val="11"/>
      <color rgb="FF0563C1"/>
      <name val="Calibri"/>
      <family val="2"/>
    </font>
    <font>
      <i/>
      <sz val="11"/>
      <color rgb="FF000000"/>
      <name val="Calibri"/>
      <family val="2"/>
    </font>
    <font>
      <sz val="10"/>
      <color theme="1"/>
      <name val="Calibri"/>
      <family val="2"/>
    </font>
    <font>
      <b/>
      <sz val="9"/>
      <color indexed="8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rgb="FFBFBFBF"/>
      </patternFill>
    </fill>
    <fill>
      <patternFill patternType="solid">
        <fgColor theme="4" tint="-0.499984740745262"/>
        <bgColor rgb="FFDBE5F1"/>
      </patternFill>
    </fill>
    <fill>
      <patternFill patternType="solid">
        <fgColor theme="4" tint="-0.249977111117893"/>
        <bgColor rgb="FFDBE5F1"/>
      </patternFill>
    </fill>
    <fill>
      <patternFill patternType="solid">
        <fgColor rgb="FF7CA1CE"/>
        <bgColor rgb="FFDBE5F1"/>
      </patternFill>
    </fill>
    <fill>
      <patternFill patternType="solid">
        <fgColor theme="7" tint="-0.249977111117893"/>
        <bgColor rgb="FFDBE5F1"/>
      </patternFill>
    </fill>
    <fill>
      <gradientFill degree="90">
        <stop position="0">
          <color rgb="FF00B050"/>
        </stop>
        <stop position="1">
          <color rgb="FF339933"/>
        </stop>
      </gradientFill>
    </fill>
    <fill>
      <patternFill patternType="solid">
        <fgColor rgb="FF4478B6"/>
        <bgColor rgb="FFDBE5F1"/>
      </patternFill>
    </fill>
    <fill>
      <patternFill patternType="solid">
        <fgColor rgb="FF608DC4"/>
        <bgColor rgb="FFDBE5F1"/>
      </patternFill>
    </fill>
    <fill>
      <patternFill patternType="solid">
        <fgColor theme="4" tint="0.59999389629810485"/>
        <bgColor rgb="FFDBE5F1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BC2E6"/>
        <bgColor rgb="FF9BC2E6"/>
      </patternFill>
    </fill>
    <fill>
      <patternFill patternType="solid">
        <fgColor rgb="FFB4A7D6"/>
        <bgColor rgb="FFB4A7D6"/>
      </patternFill>
    </fill>
    <fill>
      <patternFill patternType="solid">
        <fgColor rgb="FFFFE599"/>
        <bgColor rgb="FFFFE599"/>
      </patternFill>
    </fill>
    <fill>
      <patternFill patternType="solid">
        <fgColor rgb="FFF9CB9C"/>
        <bgColor rgb="FFF9CB9C"/>
      </patternFill>
    </fill>
    <fill>
      <patternFill patternType="solid">
        <fgColor theme="7" tint="-0.249977111117893"/>
        <bgColor rgb="FFBFBFBF"/>
      </patternFill>
    </fill>
  </fills>
  <borders count="8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1"/>
    <xf numFmtId="0" fontId="22" fillId="0" borderId="0" applyNumberFormat="0" applyFill="0" applyBorder="0" applyAlignment="0" applyProtection="0"/>
    <xf numFmtId="0" fontId="39" fillId="0" borderId="1"/>
  </cellStyleXfs>
  <cellXfs count="303">
    <xf numFmtId="0" fontId="0" fillId="0" borderId="0" xfId="0"/>
    <xf numFmtId="0" fontId="5" fillId="0" borderId="0" xfId="0" applyFont="1"/>
    <xf numFmtId="164" fontId="3" fillId="0" borderId="0" xfId="1" applyNumberFormat="1" applyFont="1"/>
    <xf numFmtId="44" fontId="5" fillId="0" borderId="0" xfId="1" applyFont="1"/>
    <xf numFmtId="44" fontId="0" fillId="0" borderId="0" xfId="0" applyNumberFormat="1"/>
    <xf numFmtId="1" fontId="5" fillId="0" borderId="0" xfId="0" applyNumberFormat="1" applyFont="1"/>
    <xf numFmtId="10" fontId="0" fillId="0" borderId="2" xfId="2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8" fillId="0" borderId="0" xfId="0" applyFont="1"/>
    <xf numFmtId="0" fontId="3" fillId="2" borderId="0" xfId="0" applyFont="1" applyFill="1" applyAlignment="1">
      <alignment horizontal="center" wrapText="1"/>
    </xf>
    <xf numFmtId="0" fontId="5" fillId="2" borderId="0" xfId="0" applyFont="1" applyFill="1"/>
    <xf numFmtId="0" fontId="0" fillId="2" borderId="0" xfId="0" applyFill="1"/>
    <xf numFmtId="0" fontId="19" fillId="2" borderId="1" xfId="3" applyFont="1" applyFill="1"/>
    <xf numFmtId="0" fontId="11" fillId="2" borderId="1" xfId="3" applyFill="1" applyAlignment="1">
      <alignment horizontal="center"/>
    </xf>
    <xf numFmtId="0" fontId="0" fillId="2" borderId="5" xfId="0" applyFill="1" applyBorder="1"/>
    <xf numFmtId="0" fontId="4" fillId="2" borderId="0" xfId="0" applyFont="1" applyFill="1"/>
    <xf numFmtId="0" fontId="6" fillId="2" borderId="0" xfId="0" applyFont="1" applyFill="1"/>
    <xf numFmtId="44" fontId="5" fillId="2" borderId="0" xfId="1" applyFont="1" applyFill="1"/>
    <xf numFmtId="1" fontId="3" fillId="2" borderId="0" xfId="0" applyNumberFormat="1" applyFont="1" applyFill="1" applyAlignment="1">
      <alignment horizontal="center" vertical="center" wrapText="1"/>
    </xf>
    <xf numFmtId="44" fontId="9" fillId="2" borderId="0" xfId="1" applyFont="1" applyFill="1"/>
    <xf numFmtId="0" fontId="16" fillId="2" borderId="0" xfId="0" applyFont="1" applyFill="1" applyAlignment="1">
      <alignment horizontal="center" wrapText="1"/>
    </xf>
    <xf numFmtId="164" fontId="3" fillId="2" borderId="0" xfId="1" applyNumberFormat="1" applyFont="1" applyFill="1" applyAlignment="1">
      <alignment horizontal="center" vertical="center" wrapText="1"/>
    </xf>
    <xf numFmtId="44" fontId="6" fillId="2" borderId="1" xfId="0" applyNumberFormat="1" applyFont="1" applyFill="1" applyBorder="1" applyAlignment="1">
      <alignment horizontal="center" vertical="center"/>
    </xf>
    <xf numFmtId="44" fontId="0" fillId="2" borderId="0" xfId="0" applyNumberFormat="1" applyFill="1"/>
    <xf numFmtId="0" fontId="2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10" fontId="4" fillId="0" borderId="2" xfId="2" applyNumberFormat="1" applyFont="1" applyBorder="1" applyAlignment="1">
      <alignment horizontal="center" vertical="center"/>
    </xf>
    <xf numFmtId="44" fontId="3" fillId="0" borderId="17" xfId="1" applyFont="1" applyBorder="1" applyAlignment="1">
      <alignment horizontal="center" vertical="center" wrapText="1"/>
    </xf>
    <xf numFmtId="10" fontId="0" fillId="0" borderId="15" xfId="2" applyNumberFormat="1" applyFont="1" applyBorder="1" applyAlignment="1">
      <alignment horizontal="center" vertical="center"/>
    </xf>
    <xf numFmtId="44" fontId="3" fillId="0" borderId="19" xfId="0" applyNumberFormat="1" applyFont="1" applyBorder="1" applyAlignment="1">
      <alignment horizontal="center" vertical="center" wrapText="1"/>
    </xf>
    <xf numFmtId="44" fontId="3" fillId="0" borderId="12" xfId="0" applyNumberFormat="1" applyFont="1" applyBorder="1" applyAlignment="1">
      <alignment horizontal="center" vertical="center" wrapText="1"/>
    </xf>
    <xf numFmtId="44" fontId="3" fillId="0" borderId="12" xfId="1" applyFont="1" applyBorder="1" applyAlignment="1">
      <alignment horizontal="center" vertical="center" wrapText="1"/>
    </xf>
    <xf numFmtId="44" fontId="3" fillId="0" borderId="13" xfId="1" applyFont="1" applyBorder="1" applyAlignment="1">
      <alignment horizontal="center" vertical="center" wrapText="1"/>
    </xf>
    <xf numFmtId="44" fontId="3" fillId="0" borderId="23" xfId="0" applyNumberFormat="1" applyFont="1" applyBorder="1" applyAlignment="1">
      <alignment horizontal="center" vertical="center" wrapText="1"/>
    </xf>
    <xf numFmtId="44" fontId="7" fillId="5" borderId="15" xfId="1" applyFont="1" applyFill="1" applyBorder="1" applyAlignment="1">
      <alignment horizontal="center" vertical="center" wrapText="1"/>
    </xf>
    <xf numFmtId="44" fontId="24" fillId="5" borderId="18" xfId="1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44" fontId="13" fillId="0" borderId="4" xfId="0" applyNumberFormat="1" applyFont="1" applyBorder="1" applyAlignment="1">
      <alignment horizontal="center" vertical="center" wrapText="1"/>
    </xf>
    <xf numFmtId="44" fontId="10" fillId="0" borderId="23" xfId="0" applyNumberFormat="1" applyFont="1" applyBorder="1" applyAlignment="1">
      <alignment horizontal="center" vertical="center" wrapText="1"/>
    </xf>
    <xf numFmtId="44" fontId="28" fillId="2" borderId="0" xfId="1" applyFont="1" applyFill="1" applyAlignment="1">
      <alignment horizontal="center"/>
    </xf>
    <xf numFmtId="44" fontId="29" fillId="2" borderId="0" xfId="1" applyFont="1" applyFill="1"/>
    <xf numFmtId="44" fontId="7" fillId="5" borderId="3" xfId="1" applyFont="1" applyFill="1" applyBorder="1" applyAlignment="1">
      <alignment horizontal="center" vertical="center" wrapText="1"/>
    </xf>
    <xf numFmtId="44" fontId="24" fillId="5" borderId="21" xfId="1" applyFont="1" applyFill="1" applyBorder="1" applyAlignment="1">
      <alignment horizontal="center" vertical="center" wrapText="1"/>
    </xf>
    <xf numFmtId="44" fontId="7" fillId="5" borderId="9" xfId="1" applyFont="1" applyFill="1" applyBorder="1" applyAlignment="1">
      <alignment horizontal="center" vertical="center" wrapText="1"/>
    </xf>
    <xf numFmtId="44" fontId="7" fillId="5" borderId="23" xfId="1" applyFont="1" applyFill="1" applyBorder="1" applyAlignment="1">
      <alignment horizontal="center" vertical="center" wrapText="1"/>
    </xf>
    <xf numFmtId="44" fontId="3" fillId="0" borderId="9" xfId="0" applyNumberFormat="1" applyFont="1" applyBorder="1" applyAlignment="1">
      <alignment horizontal="center" vertical="center" wrapText="1"/>
    </xf>
    <xf numFmtId="44" fontId="24" fillId="9" borderId="14" xfId="1" applyFont="1" applyFill="1" applyBorder="1" applyAlignment="1">
      <alignment horizontal="center" vertical="center" wrapText="1"/>
    </xf>
    <xf numFmtId="44" fontId="24" fillId="9" borderId="6" xfId="1" applyFont="1" applyFill="1" applyBorder="1" applyAlignment="1">
      <alignment horizontal="center" vertical="center" wrapText="1"/>
    </xf>
    <xf numFmtId="44" fontId="24" fillId="9" borderId="29" xfId="1" applyFont="1" applyFill="1" applyBorder="1" applyAlignment="1">
      <alignment horizontal="center" vertical="center" wrapText="1"/>
    </xf>
    <xf numFmtId="44" fontId="5" fillId="0" borderId="0" xfId="0" applyNumberFormat="1" applyFont="1"/>
    <xf numFmtId="0" fontId="21" fillId="2" borderId="42" xfId="0" applyFont="1" applyFill="1" applyBorder="1" applyAlignment="1" applyProtection="1">
      <alignment vertical="center" wrapText="1"/>
      <protection hidden="1"/>
    </xf>
    <xf numFmtId="0" fontId="21" fillId="2" borderId="44" xfId="0" applyFont="1" applyFill="1" applyBorder="1" applyAlignment="1" applyProtection="1">
      <alignment vertical="center" wrapText="1"/>
      <protection hidden="1"/>
    </xf>
    <xf numFmtId="44" fontId="26" fillId="10" borderId="25" xfId="1" applyFont="1" applyFill="1" applyBorder="1" applyAlignment="1">
      <alignment horizontal="center" vertical="center" wrapText="1"/>
    </xf>
    <xf numFmtId="44" fontId="27" fillId="10" borderId="26" xfId="1" applyFont="1" applyFill="1" applyBorder="1" applyAlignment="1">
      <alignment horizontal="center" vertical="center" wrapText="1"/>
    </xf>
    <xf numFmtId="0" fontId="31" fillId="2" borderId="25" xfId="0" applyFont="1" applyFill="1" applyBorder="1" applyAlignment="1">
      <alignment horizontal="center" vertical="center" wrapText="1"/>
    </xf>
    <xf numFmtId="44" fontId="10" fillId="2" borderId="26" xfId="0" applyNumberFormat="1" applyFont="1" applyFill="1" applyBorder="1" applyAlignment="1">
      <alignment horizontal="center" vertical="center" wrapText="1"/>
    </xf>
    <xf numFmtId="10" fontId="0" fillId="0" borderId="1" xfId="2" applyNumberFormat="1" applyFont="1" applyBorder="1" applyAlignment="1">
      <alignment horizontal="center" vertical="center"/>
    </xf>
    <xf numFmtId="44" fontId="1" fillId="0" borderId="2" xfId="1" applyFont="1" applyBorder="1" applyAlignment="1">
      <alignment horizontal="center" vertical="center"/>
    </xf>
    <xf numFmtId="10" fontId="0" fillId="0" borderId="4" xfId="2" applyNumberFormat="1" applyFont="1" applyBorder="1" applyAlignment="1">
      <alignment horizontal="center" vertical="center"/>
    </xf>
    <xf numFmtId="10" fontId="0" fillId="0" borderId="23" xfId="2" applyNumberFormat="1" applyFont="1" applyBorder="1" applyAlignment="1">
      <alignment horizontal="center" vertical="center"/>
    </xf>
    <xf numFmtId="44" fontId="1" fillId="0" borderId="12" xfId="1" applyFont="1" applyBorder="1" applyAlignment="1">
      <alignment horizontal="center" vertical="center"/>
    </xf>
    <xf numFmtId="44" fontId="1" fillId="0" borderId="13" xfId="1" applyFont="1" applyBorder="1" applyAlignment="1">
      <alignment horizontal="center" vertical="center"/>
    </xf>
    <xf numFmtId="44" fontId="1" fillId="0" borderId="15" xfId="1" applyFont="1" applyBorder="1" applyAlignment="1">
      <alignment horizontal="center" vertical="center"/>
    </xf>
    <xf numFmtId="44" fontId="3" fillId="2" borderId="1" xfId="0" applyNumberFormat="1" applyFont="1" applyFill="1" applyBorder="1" applyAlignment="1">
      <alignment horizontal="center" vertical="center" wrapText="1"/>
    </xf>
    <xf numFmtId="44" fontId="24" fillId="5" borderId="30" xfId="1" applyFont="1" applyFill="1" applyBorder="1" applyAlignment="1">
      <alignment horizontal="center" vertical="center" wrapText="1"/>
    </xf>
    <xf numFmtId="44" fontId="24" fillId="5" borderId="53" xfId="1" applyFont="1" applyFill="1" applyBorder="1" applyAlignment="1">
      <alignment horizontal="center" vertical="center" wrapText="1"/>
    </xf>
    <xf numFmtId="44" fontId="24" fillId="5" borderId="32" xfId="1" applyFont="1" applyFill="1" applyBorder="1" applyAlignment="1">
      <alignment horizontal="center" vertical="center" wrapText="1"/>
    </xf>
    <xf numFmtId="1" fontId="3" fillId="2" borderId="0" xfId="0" applyNumberFormat="1" applyFont="1" applyFill="1" applyAlignment="1">
      <alignment horizontal="right" vertical="center" wrapText="1"/>
    </xf>
    <xf numFmtId="0" fontId="5" fillId="2" borderId="0" xfId="0" applyFont="1" applyFill="1" applyAlignment="1">
      <alignment vertical="top" wrapText="1"/>
    </xf>
    <xf numFmtId="10" fontId="0" fillId="0" borderId="34" xfId="2" applyNumberFormat="1" applyFont="1" applyBorder="1" applyAlignment="1">
      <alignment horizontal="center" vertical="center"/>
    </xf>
    <xf numFmtId="10" fontId="0" fillId="0" borderId="43" xfId="2" applyNumberFormat="1" applyFont="1" applyBorder="1" applyAlignment="1">
      <alignment horizontal="center" vertical="center"/>
    </xf>
    <xf numFmtId="10" fontId="0" fillId="0" borderId="50" xfId="2" applyNumberFormat="1" applyFont="1" applyBorder="1" applyAlignment="1">
      <alignment horizontal="center" vertical="center"/>
    </xf>
    <xf numFmtId="44" fontId="3" fillId="0" borderId="2" xfId="1" applyFont="1" applyBorder="1" applyAlignment="1">
      <alignment horizontal="center" vertical="center" wrapText="1"/>
    </xf>
    <xf numFmtId="44" fontId="3" fillId="0" borderId="19" xfId="1" applyFont="1" applyBorder="1" applyAlignment="1">
      <alignment horizontal="center" vertical="center" wrapText="1"/>
    </xf>
    <xf numFmtId="10" fontId="4" fillId="0" borderId="12" xfId="2" applyNumberFormat="1" applyFont="1" applyBorder="1" applyAlignment="1">
      <alignment horizontal="center" vertical="center"/>
    </xf>
    <xf numFmtId="10" fontId="0" fillId="0" borderId="12" xfId="2" applyNumberFormat="1" applyFont="1" applyBorder="1" applyAlignment="1">
      <alignment horizontal="center" vertical="center"/>
    </xf>
    <xf numFmtId="10" fontId="0" fillId="0" borderId="13" xfId="2" applyNumberFormat="1" applyFont="1" applyBorder="1" applyAlignment="1">
      <alignment horizontal="center" vertical="center"/>
    </xf>
    <xf numFmtId="44" fontId="7" fillId="8" borderId="11" xfId="1" applyFont="1" applyFill="1" applyBorder="1" applyAlignment="1">
      <alignment horizontal="center" vertical="center" wrapText="1"/>
    </xf>
    <xf numFmtId="44" fontId="7" fillId="8" borderId="22" xfId="1" applyFont="1" applyFill="1" applyBorder="1" applyAlignment="1">
      <alignment horizontal="center" vertical="center" wrapText="1"/>
    </xf>
    <xf numFmtId="0" fontId="7" fillId="8" borderId="38" xfId="0" applyFont="1" applyFill="1" applyBorder="1" applyAlignment="1">
      <alignment horizontal="center" vertical="center" wrapText="1"/>
    </xf>
    <xf numFmtId="0" fontId="7" fillId="8" borderId="54" xfId="0" applyFont="1" applyFill="1" applyBorder="1" applyAlignment="1">
      <alignment horizontal="center" vertical="center" wrapText="1"/>
    </xf>
    <xf numFmtId="44" fontId="7" fillId="8" borderId="37" xfId="1" applyFont="1" applyFill="1" applyBorder="1" applyAlignment="1">
      <alignment horizontal="center" vertical="center" wrapText="1"/>
    </xf>
    <xf numFmtId="44" fontId="3" fillId="0" borderId="19" xfId="1" quotePrefix="1" applyFont="1" applyBorder="1" applyAlignment="1">
      <alignment horizontal="center" vertical="center" wrapText="1"/>
    </xf>
    <xf numFmtId="44" fontId="3" fillId="0" borderId="17" xfId="1" quotePrefix="1" applyFont="1" applyBorder="1" applyAlignment="1">
      <alignment horizontal="center" vertical="center" wrapText="1"/>
    </xf>
    <xf numFmtId="44" fontId="8" fillId="0" borderId="2" xfId="1" applyFont="1" applyBorder="1" applyAlignment="1">
      <alignment horizontal="center" vertical="center"/>
    </xf>
    <xf numFmtId="44" fontId="24" fillId="4" borderId="20" xfId="1" applyFont="1" applyFill="1" applyBorder="1" applyAlignment="1">
      <alignment horizontal="center" vertical="center" wrapText="1"/>
    </xf>
    <xf numFmtId="44" fontId="24" fillId="4" borderId="55" xfId="1" applyFont="1" applyFill="1" applyBorder="1" applyAlignment="1">
      <alignment horizontal="center" vertical="center" wrapText="1"/>
    </xf>
    <xf numFmtId="44" fontId="24" fillId="4" borderId="33" xfId="1" applyFont="1" applyFill="1" applyBorder="1" applyAlignment="1">
      <alignment horizontal="center" vertical="center" wrapText="1"/>
    </xf>
    <xf numFmtId="44" fontId="24" fillId="4" borderId="56" xfId="1" applyFont="1" applyFill="1" applyBorder="1" applyAlignment="1">
      <alignment horizontal="center" vertical="center" wrapText="1"/>
    </xf>
    <xf numFmtId="44" fontId="24" fillId="4" borderId="24" xfId="1" applyFont="1" applyFill="1" applyBorder="1" applyAlignment="1">
      <alignment horizontal="center" vertical="center" wrapText="1"/>
    </xf>
    <xf numFmtId="44" fontId="24" fillId="4" borderId="57" xfId="1" applyFont="1" applyFill="1" applyBorder="1" applyAlignment="1">
      <alignment horizontal="center" vertical="center" wrapText="1"/>
    </xf>
    <xf numFmtId="44" fontId="24" fillId="4" borderId="1" xfId="1" applyFont="1" applyFill="1" applyBorder="1" applyAlignment="1">
      <alignment horizontal="center" vertical="center" wrapText="1"/>
    </xf>
    <xf numFmtId="164" fontId="20" fillId="0" borderId="51" xfId="1" applyNumberFormat="1" applyFont="1" applyFill="1" applyBorder="1" applyAlignment="1" applyProtection="1">
      <alignment horizontal="justify" vertical="center" wrapText="1"/>
      <protection hidden="1"/>
    </xf>
    <xf numFmtId="44" fontId="3" fillId="0" borderId="2" xfId="0" applyNumberFormat="1" applyFont="1" applyBorder="1" applyAlignment="1">
      <alignment horizontal="center" vertical="center" wrapText="1"/>
    </xf>
    <xf numFmtId="44" fontId="3" fillId="0" borderId="17" xfId="0" applyNumberFormat="1" applyFont="1" applyBorder="1" applyAlignment="1">
      <alignment horizontal="center" vertical="center" wrapText="1"/>
    </xf>
    <xf numFmtId="44" fontId="3" fillId="0" borderId="15" xfId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44" fontId="3" fillId="0" borderId="2" xfId="1" quotePrefix="1" applyFont="1" applyBorder="1" applyAlignment="1">
      <alignment horizontal="center" vertical="center" wrapText="1"/>
    </xf>
    <xf numFmtId="44" fontId="7" fillId="10" borderId="27" xfId="1" applyFont="1" applyFill="1" applyBorder="1" applyAlignment="1">
      <alignment horizontal="center" vertical="center" wrapText="1"/>
    </xf>
    <xf numFmtId="44" fontId="1" fillId="0" borderId="40" xfId="1" applyFont="1" applyBorder="1" applyAlignment="1">
      <alignment horizontal="center" vertical="center"/>
    </xf>
    <xf numFmtId="44" fontId="3" fillId="0" borderId="39" xfId="1" quotePrefix="1" applyFont="1" applyBorder="1" applyAlignment="1">
      <alignment horizontal="center" vertical="center" wrapText="1"/>
    </xf>
    <xf numFmtId="44" fontId="1" fillId="0" borderId="58" xfId="1" applyFont="1" applyBorder="1" applyAlignment="1">
      <alignment horizontal="center" vertical="center"/>
    </xf>
    <xf numFmtId="0" fontId="3" fillId="0" borderId="19" xfId="0" applyFont="1" applyBorder="1" applyAlignment="1" applyProtection="1">
      <alignment horizontal="center" vertical="center"/>
      <protection hidden="1"/>
    </xf>
    <xf numFmtId="0" fontId="32" fillId="0" borderId="12" xfId="0" applyFont="1" applyBorder="1" applyAlignment="1">
      <alignment vertical="center"/>
    </xf>
    <xf numFmtId="0" fontId="3" fillId="0" borderId="17" xfId="0" applyFont="1" applyBorder="1" applyAlignment="1" applyProtection="1">
      <alignment horizontal="center" vertical="center"/>
      <protection hidden="1"/>
    </xf>
    <xf numFmtId="0" fontId="32" fillId="0" borderId="2" xfId="0" applyFont="1" applyBorder="1" applyAlignment="1">
      <alignment vertical="center"/>
    </xf>
    <xf numFmtId="0" fontId="32" fillId="0" borderId="2" xfId="0" applyFont="1" applyBorder="1" applyAlignment="1">
      <alignment horizontal="left" vertical="center"/>
    </xf>
    <xf numFmtId="164" fontId="33" fillId="12" borderId="59" xfId="1" applyNumberFormat="1" applyFont="1" applyFill="1" applyBorder="1" applyAlignment="1">
      <alignment horizontal="center" vertical="center" wrapText="1"/>
    </xf>
    <xf numFmtId="44" fontId="34" fillId="0" borderId="12" xfId="1" applyFont="1" applyBorder="1" applyAlignment="1">
      <alignment horizontal="center" vertical="center"/>
    </xf>
    <xf numFmtId="44" fontId="34" fillId="0" borderId="2" xfId="1" applyFont="1" applyBorder="1" applyAlignment="1">
      <alignment horizontal="center" vertical="center"/>
    </xf>
    <xf numFmtId="164" fontId="33" fillId="12" borderId="60" xfId="1" applyNumberFormat="1" applyFont="1" applyFill="1" applyBorder="1" applyAlignment="1">
      <alignment horizontal="center" vertical="center" wrapText="1"/>
    </xf>
    <xf numFmtId="164" fontId="33" fillId="12" borderId="61" xfId="1" applyNumberFormat="1" applyFont="1" applyFill="1" applyBorder="1" applyAlignment="1">
      <alignment horizontal="center" vertical="center" wrapText="1"/>
    </xf>
    <xf numFmtId="164" fontId="33" fillId="12" borderId="62" xfId="1" applyNumberFormat="1" applyFont="1" applyFill="1" applyBorder="1" applyAlignment="1">
      <alignment horizontal="center" vertical="center" wrapText="1"/>
    </xf>
    <xf numFmtId="44" fontId="34" fillId="0" borderId="13" xfId="1" applyFont="1" applyBorder="1" applyAlignment="1">
      <alignment horizontal="center" vertical="center"/>
    </xf>
    <xf numFmtId="44" fontId="34" fillId="0" borderId="15" xfId="1" applyFont="1" applyBorder="1" applyAlignment="1">
      <alignment horizontal="center" vertical="center"/>
    </xf>
    <xf numFmtId="44" fontId="3" fillId="0" borderId="52" xfId="0" quotePrefix="1" applyNumberFormat="1" applyFont="1" applyBorder="1" applyAlignment="1">
      <alignment vertical="center" wrapText="1"/>
    </xf>
    <xf numFmtId="44" fontId="3" fillId="0" borderId="52" xfId="0" quotePrefix="1" applyNumberFormat="1" applyFont="1" applyBorder="1" applyAlignment="1">
      <alignment horizontal="center" vertical="center" wrapText="1"/>
    </xf>
    <xf numFmtId="44" fontId="8" fillId="0" borderId="19" xfId="1" applyFont="1" applyBorder="1" applyAlignment="1">
      <alignment horizontal="center" vertical="center"/>
    </xf>
    <xf numFmtId="44" fontId="8" fillId="0" borderId="12" xfId="1" applyFont="1" applyBorder="1" applyAlignment="1">
      <alignment horizontal="center" vertical="center"/>
    </xf>
    <xf numFmtId="44" fontId="3" fillId="0" borderId="12" xfId="1" quotePrefix="1" applyFont="1" applyBorder="1" applyAlignment="1">
      <alignment horizontal="center" vertical="center" wrapText="1"/>
    </xf>
    <xf numFmtId="44" fontId="3" fillId="0" borderId="13" xfId="0" applyNumberFormat="1" applyFont="1" applyBorder="1" applyAlignment="1">
      <alignment horizontal="center" vertical="center" wrapText="1"/>
    </xf>
    <xf numFmtId="44" fontId="8" fillId="0" borderId="17" xfId="1" applyFont="1" applyBorder="1" applyAlignment="1">
      <alignment horizontal="center" vertical="center"/>
    </xf>
    <xf numFmtId="44" fontId="3" fillId="0" borderId="15" xfId="0" applyNumberFormat="1" applyFont="1" applyBorder="1" applyAlignment="1">
      <alignment horizontal="center" vertical="center" wrapText="1"/>
    </xf>
    <xf numFmtId="0" fontId="35" fillId="0" borderId="2" xfId="0" applyFont="1" applyBorder="1" applyAlignment="1">
      <alignment vertical="center"/>
    </xf>
    <xf numFmtId="0" fontId="35" fillId="0" borderId="2" xfId="0" applyFont="1" applyBorder="1" applyAlignment="1">
      <alignment horizontal="left" vertical="center"/>
    </xf>
    <xf numFmtId="44" fontId="3" fillId="0" borderId="63" xfId="1" quotePrefix="1" applyFont="1" applyBorder="1" applyAlignment="1">
      <alignment horizontal="center" vertical="center" wrapText="1"/>
    </xf>
    <xf numFmtId="44" fontId="34" fillId="0" borderId="40" xfId="1" applyFont="1" applyBorder="1" applyAlignment="1">
      <alignment horizontal="center" vertical="center"/>
    </xf>
    <xf numFmtId="164" fontId="33" fillId="12" borderId="64" xfId="1" applyNumberFormat="1" applyFont="1" applyFill="1" applyBorder="1" applyAlignment="1">
      <alignment horizontal="center" vertical="center" wrapText="1"/>
    </xf>
    <xf numFmtId="164" fontId="33" fillId="12" borderId="65" xfId="1" applyNumberFormat="1" applyFont="1" applyFill="1" applyBorder="1" applyAlignment="1">
      <alignment horizontal="center" vertical="center" wrapText="1"/>
    </xf>
    <xf numFmtId="44" fontId="34" fillId="0" borderId="58" xfId="1" applyFont="1" applyBorder="1" applyAlignment="1">
      <alignment horizontal="center" vertical="center"/>
    </xf>
    <xf numFmtId="0" fontId="32" fillId="0" borderId="2" xfId="0" applyFont="1" applyBorder="1" applyAlignment="1">
      <alignment vertical="center" wrapText="1"/>
    </xf>
    <xf numFmtId="164" fontId="33" fillId="12" borderId="66" xfId="1" applyNumberFormat="1" applyFont="1" applyFill="1" applyBorder="1" applyAlignment="1">
      <alignment horizontal="center" vertical="center" wrapText="1"/>
    </xf>
    <xf numFmtId="164" fontId="33" fillId="12" borderId="67" xfId="1" applyNumberFormat="1" applyFont="1" applyFill="1" applyBorder="1" applyAlignment="1">
      <alignment horizontal="center" vertical="center" wrapText="1"/>
    </xf>
    <xf numFmtId="164" fontId="33" fillId="12" borderId="68" xfId="1" applyNumberFormat="1" applyFont="1" applyFill="1" applyBorder="1" applyAlignment="1">
      <alignment horizontal="center" vertical="center" wrapText="1"/>
    </xf>
    <xf numFmtId="44" fontId="2" fillId="0" borderId="47" xfId="1" quotePrefix="1" applyFont="1" applyBorder="1" applyAlignment="1">
      <alignment vertical="center" wrapText="1"/>
    </xf>
    <xf numFmtId="44" fontId="2" fillId="0" borderId="7" xfId="1" quotePrefix="1" applyFont="1" applyBorder="1" applyAlignment="1">
      <alignment vertical="center" wrapText="1"/>
    </xf>
    <xf numFmtId="44" fontId="2" fillId="0" borderId="7" xfId="1" quotePrefix="1" applyFont="1" applyBorder="1" applyAlignment="1">
      <alignment horizontal="center" vertical="center" wrapText="1"/>
    </xf>
    <xf numFmtId="0" fontId="32" fillId="0" borderId="7" xfId="0" applyFont="1" applyBorder="1" applyAlignment="1">
      <alignment vertical="center"/>
    </xf>
    <xf numFmtId="0" fontId="36" fillId="2" borderId="0" xfId="0" applyFont="1" applyFill="1" applyAlignment="1">
      <alignment horizontal="center"/>
    </xf>
    <xf numFmtId="44" fontId="10" fillId="2" borderId="69" xfId="0" applyNumberFormat="1" applyFont="1" applyFill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165" fontId="37" fillId="0" borderId="71" xfId="0" applyNumberFormat="1" applyFont="1" applyBorder="1" applyAlignment="1">
      <alignment horizontal="center" vertical="top" shrinkToFit="1"/>
    </xf>
    <xf numFmtId="165" fontId="37" fillId="0" borderId="72" xfId="0" applyNumberFormat="1" applyFont="1" applyBorder="1" applyAlignment="1">
      <alignment horizontal="center" vertical="top" shrinkToFit="1"/>
    </xf>
    <xf numFmtId="165" fontId="37" fillId="0" borderId="72" xfId="0" applyNumberFormat="1" applyFont="1" applyBorder="1" applyAlignment="1">
      <alignment horizontal="center" vertical="center" shrinkToFit="1"/>
    </xf>
    <xf numFmtId="166" fontId="37" fillId="0" borderId="72" xfId="0" applyNumberFormat="1" applyFont="1" applyBorder="1" applyAlignment="1">
      <alignment horizontal="center" vertical="top" shrinkToFit="1"/>
    </xf>
    <xf numFmtId="6" fontId="0" fillId="0" borderId="0" xfId="0" applyNumberFormat="1"/>
    <xf numFmtId="165" fontId="37" fillId="13" borderId="71" xfId="0" applyNumberFormat="1" applyFont="1" applyFill="1" applyBorder="1" applyAlignment="1">
      <alignment horizontal="center" vertical="top" shrinkToFit="1"/>
    </xf>
    <xf numFmtId="165" fontId="37" fillId="13" borderId="72" xfId="0" applyNumberFormat="1" applyFont="1" applyFill="1" applyBorder="1" applyAlignment="1">
      <alignment horizontal="center" vertical="top" shrinkToFit="1"/>
    </xf>
    <xf numFmtId="165" fontId="37" fillId="13" borderId="72" xfId="0" applyNumberFormat="1" applyFont="1" applyFill="1" applyBorder="1" applyAlignment="1">
      <alignment horizontal="center" vertical="center" shrinkToFit="1"/>
    </xf>
    <xf numFmtId="166" fontId="37" fillId="13" borderId="72" xfId="0" applyNumberFormat="1" applyFont="1" applyFill="1" applyBorder="1" applyAlignment="1">
      <alignment horizontal="center" vertical="top" shrinkToFit="1"/>
    </xf>
    <xf numFmtId="167" fontId="32" fillId="0" borderId="59" xfId="5" applyNumberFormat="1" applyFont="1" applyBorder="1" applyAlignment="1">
      <alignment horizontal="center" vertical="center"/>
    </xf>
    <xf numFmtId="167" fontId="43" fillId="0" borderId="59" xfId="5" applyNumberFormat="1" applyFont="1" applyBorder="1" applyAlignment="1">
      <alignment horizontal="center" vertical="center"/>
    </xf>
    <xf numFmtId="0" fontId="39" fillId="0" borderId="1" xfId="5"/>
    <xf numFmtId="0" fontId="40" fillId="0" borderId="65" xfId="5" applyFont="1" applyBorder="1" applyAlignment="1">
      <alignment horizontal="center" vertical="center"/>
    </xf>
    <xf numFmtId="0" fontId="40" fillId="14" borderId="65" xfId="5" applyFont="1" applyFill="1" applyBorder="1" applyAlignment="1">
      <alignment horizontal="center" vertical="center" wrapText="1"/>
    </xf>
    <xf numFmtId="0" fontId="40" fillId="15" borderId="65" xfId="5" applyFont="1" applyFill="1" applyBorder="1" applyAlignment="1">
      <alignment horizontal="center" vertical="center" wrapText="1"/>
    </xf>
    <xf numFmtId="0" fontId="40" fillId="16" borderId="65" xfId="5" applyFont="1" applyFill="1" applyBorder="1" applyAlignment="1">
      <alignment horizontal="center" vertical="center" wrapText="1"/>
    </xf>
    <xf numFmtId="0" fontId="32" fillId="16" borderId="65" xfId="5" applyFont="1" applyFill="1" applyBorder="1" applyAlignment="1">
      <alignment horizontal="center" vertical="center" wrapText="1"/>
    </xf>
    <xf numFmtId="0" fontId="40" fillId="17" borderId="65" xfId="5" applyFont="1" applyFill="1" applyBorder="1" applyAlignment="1">
      <alignment horizontal="center" vertical="center" wrapText="1"/>
    </xf>
    <xf numFmtId="0" fontId="32" fillId="17" borderId="65" xfId="5" applyFont="1" applyFill="1" applyBorder="1" applyAlignment="1">
      <alignment horizontal="center" vertical="center" wrapText="1"/>
    </xf>
    <xf numFmtId="0" fontId="40" fillId="0" borderId="75" xfId="5" applyFont="1" applyBorder="1" applyAlignment="1">
      <alignment horizontal="center" vertical="center" wrapText="1"/>
    </xf>
    <xf numFmtId="0" fontId="39" fillId="0" borderId="1" xfId="5" applyAlignment="1">
      <alignment wrapText="1"/>
    </xf>
    <xf numFmtId="0" fontId="32" fillId="0" borderId="59" xfId="5" applyFont="1" applyBorder="1" applyAlignment="1">
      <alignment horizontal="center" vertical="center" wrapText="1"/>
    </xf>
    <xf numFmtId="0" fontId="32" fillId="0" borderId="59" xfId="5" applyFont="1" applyBorder="1" applyAlignment="1">
      <alignment vertical="center" wrapText="1"/>
    </xf>
    <xf numFmtId="0" fontId="32" fillId="0" borderId="59" xfId="5" applyFont="1" applyBorder="1" applyAlignment="1">
      <alignment horizontal="center" vertical="center"/>
    </xf>
    <xf numFmtId="0" fontId="42" fillId="0" borderId="59" xfId="5" applyFont="1" applyBorder="1" applyAlignment="1">
      <alignment horizontal="center" vertical="center"/>
    </xf>
    <xf numFmtId="0" fontId="43" fillId="0" borderId="1" xfId="5" applyFont="1" applyAlignment="1">
      <alignment wrapText="1"/>
    </xf>
    <xf numFmtId="0" fontId="32" fillId="0" borderId="59" xfId="5" applyFont="1" applyBorder="1" applyAlignment="1">
      <alignment vertical="center"/>
    </xf>
    <xf numFmtId="0" fontId="42" fillId="0" borderId="59" xfId="5" applyFont="1" applyBorder="1" applyAlignment="1">
      <alignment vertical="center"/>
    </xf>
    <xf numFmtId="0" fontId="43" fillId="0" borderId="59" xfId="5" applyFont="1" applyBorder="1" applyAlignment="1">
      <alignment vertical="center"/>
    </xf>
    <xf numFmtId="0" fontId="44" fillId="0" borderId="59" xfId="5" applyFont="1" applyBorder="1" applyAlignment="1">
      <alignment vertical="center"/>
    </xf>
    <xf numFmtId="0" fontId="45" fillId="0" borderId="59" xfId="5" applyFont="1" applyBorder="1" applyAlignment="1">
      <alignment vertical="center"/>
    </xf>
    <xf numFmtId="0" fontId="32" fillId="0" borderId="59" xfId="5" applyFont="1" applyBorder="1" applyAlignment="1">
      <alignment horizontal="left" vertical="center" wrapText="1"/>
    </xf>
    <xf numFmtId="0" fontId="32" fillId="0" borderId="70" xfId="5" applyFont="1" applyBorder="1" applyAlignment="1">
      <alignment horizontal="center" vertical="center" wrapText="1"/>
    </xf>
    <xf numFmtId="0" fontId="32" fillId="0" borderId="1" xfId="5" applyFont="1" applyAlignment="1">
      <alignment horizontal="center" vertical="center" wrapText="1"/>
    </xf>
    <xf numFmtId="0" fontId="32" fillId="0" borderId="1" xfId="5" applyFont="1" applyAlignment="1">
      <alignment vertical="center" wrapText="1"/>
    </xf>
    <xf numFmtId="0" fontId="32" fillId="0" borderId="1" xfId="5" applyFont="1" applyAlignment="1">
      <alignment horizontal="center" vertical="center"/>
    </xf>
    <xf numFmtId="0" fontId="32" fillId="0" borderId="1" xfId="5" applyFont="1" applyAlignment="1">
      <alignment vertical="center"/>
    </xf>
    <xf numFmtId="0" fontId="32" fillId="0" borderId="1" xfId="5" applyFont="1" applyAlignment="1">
      <alignment horizontal="left" vertical="center" wrapText="1"/>
    </xf>
    <xf numFmtId="0" fontId="46" fillId="0" borderId="59" xfId="5" applyFont="1" applyBorder="1" applyAlignment="1">
      <alignment horizontal="center" vertical="center" wrapText="1"/>
    </xf>
    <xf numFmtId="0" fontId="40" fillId="15" borderId="59" xfId="5" applyFont="1" applyFill="1" applyBorder="1" applyAlignment="1">
      <alignment horizontal="center" vertical="center" wrapText="1"/>
    </xf>
    <xf numFmtId="0" fontId="32" fillId="15" borderId="59" xfId="5" applyFont="1" applyFill="1" applyBorder="1" applyAlignment="1">
      <alignment horizontal="center" vertical="center" wrapText="1"/>
    </xf>
    <xf numFmtId="0" fontId="40" fillId="16" borderId="59" xfId="5" applyFont="1" applyFill="1" applyBorder="1" applyAlignment="1">
      <alignment horizontal="center" vertical="center" wrapText="1"/>
    </xf>
    <xf numFmtId="0" fontId="32" fillId="16" borderId="59" xfId="5" applyFont="1" applyFill="1" applyBorder="1" applyAlignment="1">
      <alignment horizontal="center" vertical="center" wrapText="1"/>
    </xf>
    <xf numFmtId="0" fontId="40" fillId="17" borderId="59" xfId="5" applyFont="1" applyFill="1" applyBorder="1" applyAlignment="1">
      <alignment horizontal="center" vertical="center" wrapText="1"/>
    </xf>
    <xf numFmtId="0" fontId="32" fillId="17" borderId="59" xfId="5" applyFont="1" applyFill="1" applyBorder="1" applyAlignment="1">
      <alignment horizontal="center" vertical="center" wrapText="1"/>
    </xf>
    <xf numFmtId="0" fontId="47" fillId="0" borderId="1" xfId="5" applyFont="1" applyAlignment="1">
      <alignment horizontal="center" vertical="center"/>
    </xf>
    <xf numFmtId="0" fontId="47" fillId="0" borderId="1" xfId="5" applyFont="1" applyAlignment="1">
      <alignment vertical="center"/>
    </xf>
    <xf numFmtId="0" fontId="47" fillId="0" borderId="1" xfId="5" applyFont="1" applyAlignment="1">
      <alignment horizontal="left" vertical="center" wrapText="1"/>
    </xf>
    <xf numFmtId="0" fontId="43" fillId="0" borderId="1" xfId="5" applyFont="1" applyAlignment="1">
      <alignment horizontal="center"/>
    </xf>
    <xf numFmtId="0" fontId="39" fillId="0" borderId="1" xfId="5" applyAlignment="1">
      <alignment vertical="center"/>
    </xf>
    <xf numFmtId="0" fontId="47" fillId="0" borderId="1" xfId="5" applyFont="1"/>
    <xf numFmtId="0" fontId="43" fillId="0" borderId="1" xfId="5" applyFont="1" applyAlignment="1">
      <alignment vertical="center"/>
    </xf>
    <xf numFmtId="0" fontId="40" fillId="15" borderId="76" xfId="5" applyFont="1" applyFill="1" applyBorder="1" applyAlignment="1">
      <alignment horizontal="center" vertical="center" wrapText="1"/>
    </xf>
    <xf numFmtId="0" fontId="40" fillId="15" borderId="77" xfId="5" applyFont="1" applyFill="1" applyBorder="1" applyAlignment="1">
      <alignment horizontal="center" vertical="center" wrapText="1"/>
    </xf>
    <xf numFmtId="0" fontId="40" fillId="16" borderId="77" xfId="5" applyFont="1" applyFill="1" applyBorder="1" applyAlignment="1">
      <alignment horizontal="center" vertical="center" wrapText="1"/>
    </xf>
    <xf numFmtId="0" fontId="32" fillId="16" borderId="77" xfId="5" applyFont="1" applyFill="1" applyBorder="1" applyAlignment="1">
      <alignment horizontal="center" vertical="center" wrapText="1"/>
    </xf>
    <xf numFmtId="0" fontId="40" fillId="17" borderId="77" xfId="5" applyFont="1" applyFill="1" applyBorder="1" applyAlignment="1">
      <alignment horizontal="center" vertical="center" wrapText="1"/>
    </xf>
    <xf numFmtId="0" fontId="32" fillId="17" borderId="77" xfId="5" applyFont="1" applyFill="1" applyBorder="1" applyAlignment="1">
      <alignment horizontal="center" vertical="center" wrapText="1"/>
    </xf>
    <xf numFmtId="0" fontId="32" fillId="17" borderId="78" xfId="5" applyFont="1" applyFill="1" applyBorder="1" applyAlignment="1">
      <alignment horizontal="center" vertical="center" wrapText="1"/>
    </xf>
    <xf numFmtId="168" fontId="48" fillId="0" borderId="79" xfId="0" applyNumberFormat="1" applyFont="1" applyBorder="1" applyAlignment="1">
      <alignment horizontal="left" vertical="top" indent="1" shrinkToFit="1"/>
    </xf>
    <xf numFmtId="168" fontId="48" fillId="0" borderId="59" xfId="0" applyNumberFormat="1" applyFont="1" applyBorder="1" applyAlignment="1">
      <alignment horizontal="left" vertical="top" indent="1" shrinkToFit="1"/>
    </xf>
    <xf numFmtId="168" fontId="48" fillId="0" borderId="80" xfId="0" applyNumberFormat="1" applyFont="1" applyBorder="1" applyAlignment="1">
      <alignment horizontal="center" vertical="top" shrinkToFit="1"/>
    </xf>
    <xf numFmtId="168" fontId="48" fillId="0" borderId="60" xfId="0" applyNumberFormat="1" applyFont="1" applyBorder="1" applyAlignment="1">
      <alignment horizontal="center" vertical="top" shrinkToFit="1"/>
    </xf>
    <xf numFmtId="169" fontId="48" fillId="0" borderId="60" xfId="0" applyNumberFormat="1" applyFont="1" applyBorder="1" applyAlignment="1">
      <alignment horizontal="center" vertical="top" shrinkToFit="1"/>
    </xf>
    <xf numFmtId="1" fontId="3" fillId="2" borderId="1" xfId="0" applyNumberFormat="1" applyFont="1" applyFill="1" applyBorder="1" applyAlignment="1">
      <alignment vertical="center" wrapText="1"/>
    </xf>
    <xf numFmtId="0" fontId="32" fillId="0" borderId="62" xfId="0" applyFont="1" applyBorder="1" applyAlignment="1">
      <alignment horizontal="center" vertical="center" wrapText="1"/>
    </xf>
    <xf numFmtId="0" fontId="32" fillId="0" borderId="81" xfId="0" applyFont="1" applyBorder="1" applyAlignment="1">
      <alignment horizontal="center" vertical="center" wrapText="1"/>
    </xf>
    <xf numFmtId="0" fontId="32" fillId="0" borderId="82" xfId="0" applyFont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  <protection hidden="1"/>
    </xf>
    <xf numFmtId="0" fontId="21" fillId="2" borderId="43" xfId="0" applyFont="1" applyFill="1" applyBorder="1" applyAlignment="1" applyProtection="1">
      <alignment horizontal="center" vertical="center" wrapText="1"/>
      <protection hidden="1"/>
    </xf>
    <xf numFmtId="0" fontId="22" fillId="2" borderId="7" xfId="4" applyFill="1" applyBorder="1" applyAlignment="1" applyProtection="1">
      <alignment horizontal="center" vertical="center" wrapText="1"/>
      <protection hidden="1"/>
    </xf>
    <xf numFmtId="0" fontId="21" fillId="2" borderId="41" xfId="0" applyFont="1" applyFill="1" applyBorder="1" applyAlignment="1" applyProtection="1">
      <alignment horizontal="center" vertical="center" wrapText="1"/>
      <protection hidden="1"/>
    </xf>
    <xf numFmtId="0" fontId="21" fillId="2" borderId="50" xfId="0" applyFont="1" applyFill="1" applyBorder="1" applyAlignment="1" applyProtection="1">
      <alignment horizontal="center" vertical="center" wrapText="1"/>
      <protection hidden="1"/>
    </xf>
    <xf numFmtId="164" fontId="7" fillId="11" borderId="46" xfId="1" applyNumberFormat="1" applyFont="1" applyFill="1" applyBorder="1" applyAlignment="1">
      <alignment horizontal="center" vertical="center" wrapText="1"/>
    </xf>
    <xf numFmtId="164" fontId="7" fillId="11" borderId="47" xfId="1" applyNumberFormat="1" applyFont="1" applyFill="1" applyBorder="1" applyAlignment="1">
      <alignment horizontal="center" vertical="center" wrapText="1"/>
    </xf>
    <xf numFmtId="164" fontId="7" fillId="11" borderId="48" xfId="1" applyNumberFormat="1" applyFont="1" applyFill="1" applyBorder="1" applyAlignment="1">
      <alignment horizontal="center" vertical="center" wrapText="1"/>
    </xf>
    <xf numFmtId="0" fontId="30" fillId="0" borderId="37" xfId="0" applyFont="1" applyBorder="1" applyAlignment="1" applyProtection="1">
      <alignment horizontal="right" vertical="center"/>
      <protection hidden="1"/>
    </xf>
    <xf numFmtId="0" fontId="30" fillId="0" borderId="38" xfId="0" applyFont="1" applyBorder="1" applyAlignment="1" applyProtection="1">
      <alignment horizontal="right" vertical="center"/>
      <protection hidden="1"/>
    </xf>
    <xf numFmtId="44" fontId="7" fillId="5" borderId="25" xfId="1" applyFont="1" applyFill="1" applyBorder="1" applyAlignment="1">
      <alignment horizontal="center" vertical="center" wrapText="1"/>
    </xf>
    <xf numFmtId="44" fontId="7" fillId="5" borderId="26" xfId="1" applyFont="1" applyFill="1" applyBorder="1" applyAlignment="1">
      <alignment horizontal="center" vertical="center" wrapText="1"/>
    </xf>
    <xf numFmtId="44" fontId="7" fillId="5" borderId="27" xfId="1" applyFont="1" applyFill="1" applyBorder="1" applyAlignment="1">
      <alignment horizontal="center" vertical="center" wrapText="1"/>
    </xf>
    <xf numFmtId="44" fontId="7" fillId="4" borderId="28" xfId="1" applyFont="1" applyFill="1" applyBorder="1" applyAlignment="1">
      <alignment horizontal="center" vertical="center" wrapText="1"/>
    </xf>
    <xf numFmtId="44" fontId="7" fillId="4" borderId="12" xfId="1" applyFont="1" applyFill="1" applyBorder="1" applyAlignment="1">
      <alignment horizontal="center" vertical="center" wrapText="1"/>
    </xf>
    <xf numFmtId="44" fontId="7" fillId="4" borderId="13" xfId="1" applyFont="1" applyFill="1" applyBorder="1" applyAlignment="1">
      <alignment horizontal="center" vertical="center" wrapText="1"/>
    </xf>
    <xf numFmtId="44" fontId="7" fillId="4" borderId="3" xfId="1" applyFont="1" applyFill="1" applyBorder="1" applyAlignment="1">
      <alignment horizontal="center" vertical="center" wrapText="1"/>
    </xf>
    <xf numFmtId="44" fontId="7" fillId="4" borderId="2" xfId="1" applyFont="1" applyFill="1" applyBorder="1" applyAlignment="1">
      <alignment horizontal="center" vertical="center" wrapText="1"/>
    </xf>
    <xf numFmtId="44" fontId="7" fillId="4" borderId="15" xfId="1" applyFont="1" applyFill="1" applyBorder="1" applyAlignment="1">
      <alignment horizontal="center" vertical="center" wrapText="1"/>
    </xf>
    <xf numFmtId="44" fontId="7" fillId="4" borderId="21" xfId="1" applyFont="1" applyFill="1" applyBorder="1" applyAlignment="1">
      <alignment horizontal="center" vertical="center" wrapText="1"/>
    </xf>
    <xf numFmtId="44" fontId="7" fillId="4" borderId="10" xfId="1" applyFont="1" applyFill="1" applyBorder="1" applyAlignment="1">
      <alignment horizontal="center" vertical="center" wrapText="1"/>
    </xf>
    <xf numFmtId="44" fontId="7" fillId="4" borderId="18" xfId="1" applyFont="1" applyFill="1" applyBorder="1" applyAlignment="1">
      <alignment horizontal="center" vertical="center" wrapText="1"/>
    </xf>
    <xf numFmtId="49" fontId="25" fillId="5" borderId="30" xfId="1" applyNumberFormat="1" applyFont="1" applyFill="1" applyBorder="1" applyAlignment="1">
      <alignment horizontal="center" vertical="center" wrapText="1"/>
    </xf>
    <xf numFmtId="49" fontId="25" fillId="5" borderId="31" xfId="1" applyNumberFormat="1" applyFont="1" applyFill="1" applyBorder="1" applyAlignment="1">
      <alignment horizontal="center" vertical="center" wrapText="1"/>
    </xf>
    <xf numFmtId="49" fontId="25" fillId="5" borderId="32" xfId="1" applyNumberFormat="1" applyFont="1" applyFill="1" applyBorder="1" applyAlignment="1">
      <alignment horizontal="center" vertical="center" wrapText="1"/>
    </xf>
    <xf numFmtId="49" fontId="25" fillId="5" borderId="20" xfId="1" applyNumberFormat="1" applyFont="1" applyFill="1" applyBorder="1" applyAlignment="1">
      <alignment horizontal="center" vertical="center" wrapText="1"/>
    </xf>
    <xf numFmtId="49" fontId="25" fillId="5" borderId="1" xfId="1" applyNumberFormat="1" applyFont="1" applyFill="1" applyBorder="1" applyAlignment="1">
      <alignment horizontal="center" vertical="center" wrapText="1"/>
    </xf>
    <xf numFmtId="49" fontId="25" fillId="5" borderId="33" xfId="1" applyNumberFormat="1" applyFont="1" applyFill="1" applyBorder="1" applyAlignment="1">
      <alignment horizontal="center" vertical="center" wrapText="1"/>
    </xf>
    <xf numFmtId="44" fontId="7" fillId="9" borderId="30" xfId="1" applyFont="1" applyFill="1" applyBorder="1" applyAlignment="1">
      <alignment horizontal="center" vertical="center" wrapText="1"/>
    </xf>
    <xf numFmtId="44" fontId="7" fillId="9" borderId="31" xfId="1" applyFont="1" applyFill="1" applyBorder="1" applyAlignment="1">
      <alignment horizontal="center" vertical="center" wrapText="1"/>
    </xf>
    <xf numFmtId="44" fontId="7" fillId="9" borderId="32" xfId="1" applyFont="1" applyFill="1" applyBorder="1" applyAlignment="1">
      <alignment horizontal="center" vertical="center" wrapText="1"/>
    </xf>
    <xf numFmtId="44" fontId="7" fillId="9" borderId="20" xfId="1" applyFont="1" applyFill="1" applyBorder="1" applyAlignment="1">
      <alignment horizontal="center" vertical="center" wrapText="1"/>
    </xf>
    <xf numFmtId="44" fontId="7" fillId="9" borderId="1" xfId="1" applyFont="1" applyFill="1" applyBorder="1" applyAlignment="1">
      <alignment horizontal="center" vertical="center" wrapText="1"/>
    </xf>
    <xf numFmtId="44" fontId="7" fillId="9" borderId="33" xfId="1" applyFont="1" applyFill="1" applyBorder="1" applyAlignment="1">
      <alignment horizontal="center" vertical="center" wrapText="1"/>
    </xf>
    <xf numFmtId="44" fontId="7" fillId="9" borderId="35" xfId="1" applyFont="1" applyFill="1" applyBorder="1" applyAlignment="1">
      <alignment horizontal="center" vertical="center" wrapText="1"/>
    </xf>
    <xf numFmtId="44" fontId="7" fillId="9" borderId="5" xfId="1" applyFont="1" applyFill="1" applyBorder="1" applyAlignment="1">
      <alignment horizontal="center" vertical="center" wrapText="1"/>
    </xf>
    <xf numFmtId="44" fontId="7" fillId="9" borderId="36" xfId="1" applyFont="1" applyFill="1" applyBorder="1" applyAlignment="1">
      <alignment horizontal="center" vertical="center" wrapText="1"/>
    </xf>
    <xf numFmtId="44" fontId="7" fillId="10" borderId="30" xfId="1" applyFont="1" applyFill="1" applyBorder="1" applyAlignment="1">
      <alignment horizontal="center" vertical="center" wrapText="1"/>
    </xf>
    <xf numFmtId="44" fontId="7" fillId="10" borderId="31" xfId="1" applyFont="1" applyFill="1" applyBorder="1" applyAlignment="1">
      <alignment horizontal="center" vertical="center" wrapText="1"/>
    </xf>
    <xf numFmtId="44" fontId="7" fillId="10" borderId="32" xfId="1" applyFont="1" applyFill="1" applyBorder="1" applyAlignment="1">
      <alignment horizontal="center" vertical="center" wrapText="1"/>
    </xf>
    <xf numFmtId="44" fontId="7" fillId="10" borderId="20" xfId="1" applyFont="1" applyFill="1" applyBorder="1" applyAlignment="1">
      <alignment horizontal="center" vertical="center" wrapText="1"/>
    </xf>
    <xf numFmtId="44" fontId="7" fillId="10" borderId="1" xfId="1" applyFont="1" applyFill="1" applyBorder="1" applyAlignment="1">
      <alignment horizontal="center" vertical="center" wrapText="1"/>
    </xf>
    <xf numFmtId="44" fontId="7" fillId="10" borderId="33" xfId="1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40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left" vertical="center" wrapText="1"/>
    </xf>
    <xf numFmtId="1" fontId="22" fillId="2" borderId="0" xfId="4" applyNumberFormat="1" applyFill="1" applyAlignment="1">
      <alignment horizontal="left" vertical="center" wrapText="1"/>
    </xf>
    <xf numFmtId="0" fontId="7" fillId="18" borderId="30" xfId="0" applyFont="1" applyFill="1" applyBorder="1" applyAlignment="1">
      <alignment horizontal="center" vertical="center" wrapText="1"/>
    </xf>
    <xf numFmtId="0" fontId="7" fillId="18" borderId="31" xfId="0" applyFont="1" applyFill="1" applyBorder="1" applyAlignment="1">
      <alignment horizontal="center" vertical="center" wrapText="1"/>
    </xf>
    <xf numFmtId="0" fontId="7" fillId="18" borderId="32" xfId="0" applyFont="1" applyFill="1" applyBorder="1" applyAlignment="1">
      <alignment horizontal="center" vertical="center" wrapText="1"/>
    </xf>
    <xf numFmtId="0" fontId="7" fillId="18" borderId="20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7" fillId="18" borderId="33" xfId="0" applyFont="1" applyFill="1" applyBorder="1" applyAlignment="1">
      <alignment horizontal="center" vertical="center" wrapText="1"/>
    </xf>
    <xf numFmtId="0" fontId="7" fillId="18" borderId="35" xfId="0" applyFont="1" applyFill="1" applyBorder="1" applyAlignment="1">
      <alignment horizontal="center" vertical="center" wrapText="1"/>
    </xf>
    <xf numFmtId="0" fontId="7" fillId="18" borderId="5" xfId="0" applyFont="1" applyFill="1" applyBorder="1" applyAlignment="1">
      <alignment horizontal="center" vertical="center" wrapText="1"/>
    </xf>
    <xf numFmtId="0" fontId="7" fillId="18" borderId="36" xfId="0" applyFont="1" applyFill="1" applyBorder="1" applyAlignment="1">
      <alignment horizontal="center" vertical="center" wrapText="1"/>
    </xf>
    <xf numFmtId="1" fontId="7" fillId="7" borderId="19" xfId="0" applyNumberFormat="1" applyFont="1" applyFill="1" applyBorder="1" applyAlignment="1">
      <alignment horizontal="center" vertical="center" wrapText="1"/>
    </xf>
    <xf numFmtId="1" fontId="7" fillId="7" borderId="17" xfId="0" applyNumberFormat="1" applyFont="1" applyFill="1" applyBorder="1" applyAlignment="1">
      <alignment horizontal="center" vertical="center" wrapText="1"/>
    </xf>
    <xf numFmtId="1" fontId="7" fillId="7" borderId="39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3" fillId="0" borderId="7" xfId="1" applyNumberFormat="1" applyFont="1" applyBorder="1" applyAlignment="1">
      <alignment horizontal="center"/>
    </xf>
    <xf numFmtId="164" fontId="3" fillId="0" borderId="43" xfId="1" applyNumberFormat="1" applyFont="1" applyBorder="1" applyAlignment="1">
      <alignment horizontal="center"/>
    </xf>
    <xf numFmtId="44" fontId="7" fillId="4" borderId="53" xfId="1" applyFont="1" applyFill="1" applyBorder="1" applyAlignment="1">
      <alignment horizontal="center" vertical="center" wrapText="1"/>
    </xf>
    <xf numFmtId="44" fontId="7" fillId="4" borderId="55" xfId="1" applyFont="1" applyFill="1" applyBorder="1" applyAlignment="1">
      <alignment horizontal="center" vertical="center" wrapText="1"/>
    </xf>
    <xf numFmtId="164" fontId="7" fillId="4" borderId="19" xfId="1" applyNumberFormat="1" applyFont="1" applyFill="1" applyBorder="1" applyAlignment="1">
      <alignment horizontal="center" vertical="center" wrapText="1"/>
    </xf>
    <xf numFmtId="164" fontId="7" fillId="4" borderId="28" xfId="1" applyNumberFormat="1" applyFont="1" applyFill="1" applyBorder="1" applyAlignment="1">
      <alignment horizontal="center" vertical="center" wrapText="1"/>
    </xf>
    <xf numFmtId="164" fontId="7" fillId="4" borderId="13" xfId="1" applyNumberFormat="1" applyFont="1" applyFill="1" applyBorder="1" applyAlignment="1">
      <alignment horizontal="center" vertical="center" wrapText="1"/>
    </xf>
    <xf numFmtId="164" fontId="7" fillId="5" borderId="19" xfId="1" applyNumberFormat="1" applyFont="1" applyFill="1" applyBorder="1" applyAlignment="1">
      <alignment horizontal="center" vertical="center" wrapText="1"/>
    </xf>
    <xf numFmtId="164" fontId="7" fillId="5" borderId="12" xfId="1" applyNumberFormat="1" applyFont="1" applyFill="1" applyBorder="1" applyAlignment="1">
      <alignment horizontal="center" vertical="center" wrapText="1"/>
    </xf>
    <xf numFmtId="164" fontId="7" fillId="5" borderId="13" xfId="1" applyNumberFormat="1" applyFont="1" applyFill="1" applyBorder="1" applyAlignment="1">
      <alignment horizontal="center" vertical="center" wrapText="1"/>
    </xf>
    <xf numFmtId="49" fontId="7" fillId="7" borderId="12" xfId="0" applyNumberFormat="1" applyFont="1" applyFill="1" applyBorder="1" applyAlignment="1">
      <alignment horizontal="center" vertical="center" wrapText="1"/>
    </xf>
    <xf numFmtId="49" fontId="7" fillId="7" borderId="2" xfId="0" applyNumberFormat="1" applyFont="1" applyFill="1" applyBorder="1" applyAlignment="1">
      <alignment horizontal="center" vertical="center" wrapText="1"/>
    </xf>
    <xf numFmtId="49" fontId="7" fillId="7" borderId="40" xfId="0" applyNumberFormat="1" applyFont="1" applyFill="1" applyBorder="1" applyAlignment="1">
      <alignment horizontal="center" vertical="center" wrapText="1"/>
    </xf>
    <xf numFmtId="44" fontId="7" fillId="7" borderId="38" xfId="1" applyFont="1" applyFill="1" applyBorder="1" applyAlignment="1">
      <alignment horizontal="center" vertical="center" wrapText="1"/>
    </xf>
    <xf numFmtId="44" fontId="7" fillId="7" borderId="49" xfId="1" applyFont="1" applyFill="1" applyBorder="1" applyAlignment="1">
      <alignment horizontal="center" vertical="center" wrapText="1"/>
    </xf>
    <xf numFmtId="0" fontId="22" fillId="2" borderId="43" xfId="4" applyFill="1" applyBorder="1" applyAlignment="1" applyProtection="1">
      <alignment horizontal="center" vertical="center" wrapText="1"/>
      <protection hidden="1"/>
    </xf>
    <xf numFmtId="0" fontId="21" fillId="2" borderId="8" xfId="0" applyFont="1" applyFill="1" applyBorder="1" applyAlignment="1" applyProtection="1">
      <alignment horizontal="center" vertical="center" wrapText="1"/>
      <protection hidden="1"/>
    </xf>
    <xf numFmtId="0" fontId="21" fillId="2" borderId="45" xfId="0" applyFont="1" applyFill="1" applyBorder="1" applyAlignment="1" applyProtection="1">
      <alignment horizontal="center" vertical="center" wrapText="1"/>
      <protection hidden="1"/>
    </xf>
    <xf numFmtId="164" fontId="7" fillId="6" borderId="46" xfId="1" applyNumberFormat="1" applyFont="1" applyFill="1" applyBorder="1" applyAlignment="1">
      <alignment horizontal="center" vertical="center" wrapText="1"/>
    </xf>
    <xf numFmtId="164" fontId="7" fillId="6" borderId="47" xfId="1" applyNumberFormat="1" applyFont="1" applyFill="1" applyBorder="1" applyAlignment="1">
      <alignment horizontal="center" vertical="center" wrapText="1"/>
    </xf>
    <xf numFmtId="164" fontId="7" fillId="6" borderId="48" xfId="1" applyNumberFormat="1" applyFont="1" applyFill="1" applyBorder="1" applyAlignment="1">
      <alignment horizontal="center" vertical="center" wrapText="1"/>
    </xf>
    <xf numFmtId="0" fontId="40" fillId="14" borderId="73" xfId="5" applyFont="1" applyFill="1" applyBorder="1" applyAlignment="1">
      <alignment horizontal="center" vertical="center" wrapText="1"/>
    </xf>
    <xf numFmtId="0" fontId="41" fillId="0" borderId="72" xfId="5" applyFont="1" applyBorder="1"/>
    <xf numFmtId="0" fontId="40" fillId="15" borderId="72" xfId="5" applyFont="1" applyFill="1" applyBorder="1" applyAlignment="1">
      <alignment horizontal="center" vertical="center" wrapText="1"/>
    </xf>
    <xf numFmtId="0" fontId="41" fillId="0" borderId="60" xfId="5" applyFont="1" applyBorder="1"/>
    <xf numFmtId="0" fontId="40" fillId="16" borderId="72" xfId="5" applyFont="1" applyFill="1" applyBorder="1" applyAlignment="1">
      <alignment horizontal="center" vertical="center" wrapText="1"/>
    </xf>
    <xf numFmtId="0" fontId="40" fillId="17" borderId="72" xfId="5" applyFont="1" applyFill="1" applyBorder="1" applyAlignment="1">
      <alignment horizontal="center" vertical="center" wrapText="1"/>
    </xf>
    <xf numFmtId="0" fontId="40" fillId="0" borderId="65" xfId="5" applyFont="1" applyBorder="1" applyAlignment="1">
      <alignment horizontal="center" vertical="center"/>
    </xf>
    <xf numFmtId="0" fontId="41" fillId="0" borderId="75" xfId="5" applyFont="1" applyBorder="1"/>
    <xf numFmtId="0" fontId="40" fillId="0" borderId="74" xfId="5" applyFont="1" applyBorder="1" applyAlignment="1">
      <alignment horizontal="center" vertical="center"/>
    </xf>
    <xf numFmtId="0" fontId="41" fillId="0" borderId="64" xfId="5" applyFont="1" applyBorder="1"/>
    <xf numFmtId="0" fontId="38" fillId="0" borderId="0" xfId="0" applyFont="1" applyAlignment="1">
      <alignment horizontal="left" vertical="top" wrapText="1"/>
    </xf>
  </cellXfs>
  <cellStyles count="6">
    <cellStyle name="Hipervínculo" xfId="4" builtinId="8"/>
    <cellStyle name="Moneda" xfId="1" builtinId="4"/>
    <cellStyle name="Normal" xfId="0" builtinId="0"/>
    <cellStyle name="Normal 2" xfId="3" xr:uid="{16F595F3-282F-4A28-AF4B-ACD0007813EF}"/>
    <cellStyle name="Normal 3" xfId="5" xr:uid="{24F13672-3798-436A-939F-BB6366B158A5}"/>
    <cellStyle name="Porcentaje" xfId="2" builtinId="5"/>
  </cellStyles>
  <dxfs count="1">
    <dxf>
      <font>
        <b/>
        <i val="0"/>
        <color theme="0"/>
      </font>
      <fill>
        <gradientFill degree="90">
          <stop position="0">
            <color rgb="FF00B050"/>
          </stop>
          <stop position="1">
            <color theme="3"/>
          </stop>
        </gradientFill>
      </fill>
    </dxf>
  </dxfs>
  <tableStyles count="0" defaultTableStyle="TableStyleMedium2" defaultPivotStyle="PivotStyleLight16"/>
  <colors>
    <mruColors>
      <color rgb="FF7CA1CE"/>
      <color rgb="FF608DC4"/>
      <color rgb="FF4478B6"/>
      <color rgb="FF339933"/>
      <color rgb="FF4579B9"/>
      <color rgb="FFCCF4DE"/>
      <color rgb="FFFF3300"/>
      <color rgb="FFCCCC00"/>
      <color rgb="FFCC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324170</xdr:colOff>
      <xdr:row>93</xdr:row>
      <xdr:rowOff>66435</xdr:rowOff>
    </xdr:from>
    <xdr:to>
      <xdr:col>18</xdr:col>
      <xdr:colOff>1073314</xdr:colOff>
      <xdr:row>97</xdr:row>
      <xdr:rowOff>66439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2378730-5C84-4D96-8184-E5725B037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740563" y="14435578"/>
          <a:ext cx="749144" cy="8164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normograma.dian.gov.co/dian/compilacion/docs/concepto_dian_c000003_2002.htm" TargetMode="External"/><Relationship Id="rId1" Type="http://schemas.openxmlformats.org/officeDocument/2006/relationships/hyperlink" Target="mailto:musansuministros@g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panamericana.com.co/oleo-12-ml-x12-unidades-colores-627493/p?idsku=627493" TargetMode="External"/><Relationship Id="rId21" Type="http://schemas.openxmlformats.org/officeDocument/2006/relationships/hyperlink" Target="https://tienda.gioto.com.co/brochas/pinceles/juego-pincel-de-cerda-plano-x-12-rf-579-12" TargetMode="External"/><Relationship Id="rId42" Type="http://schemas.openxmlformats.org/officeDocument/2006/relationships/hyperlink" Target="https://soloenvases.com/product/boca-ancha-250-ml-blanco-pead-recuperado-rosca-53/?srsltid=AfmBOoqg-XVE4nANkiJmfjherxYUv-HRel46yv0AwrhqzGtxl0Rfg6W3EGo" TargetMode="External"/><Relationship Id="rId47" Type="http://schemas.openxmlformats.org/officeDocument/2006/relationships/hyperlink" Target="https://papelerialagran12.com/productos/vinilo-payasito-x-500-gr/?srsltid=AfmBOop8RnCG2XnuFohLumP3-b_OKaCQO-zlNQB2Xm5pwOBqgDlfu8su" TargetMode="External"/><Relationship Id="rId63" Type="http://schemas.openxmlformats.org/officeDocument/2006/relationships/hyperlink" Target="https://www.suescun.com.co/producto/grapadora-de-pinza-metalica-sm-060/" TargetMode="External"/><Relationship Id="rId68" Type="http://schemas.openxmlformats.org/officeDocument/2006/relationships/hyperlink" Target="https://pelikancolombia.com/products/marcador-permanente-420%C2%AE?srsltid=AfmBOorvKJgF3eqc-1M6v4dz1P1Ueq9IeXtT6E0HA-Ic0B0HxPx1is1P" TargetMode="External"/><Relationship Id="rId84" Type="http://schemas.openxmlformats.org/officeDocument/2006/relationships/hyperlink" Target="https://garabatospapeleria.com/productos/dispensador-para-cinta-12mm-x-40m-ref-1058-rank/?variant=1305023238&amp;pf=mc&amp;srsltid=AfmBOoqO29PsFefM3mjucFGuB0LF4jvXLDWkoXxMGZRgvV6PyYd5ily9D7k" TargetMode="External"/><Relationship Id="rId16" Type="http://schemas.openxmlformats.org/officeDocument/2006/relationships/hyperlink" Target="https://www.mercadolibre.com.co/cartulina-bristol-octavo-18-x-100-und-blanca/up/MCOU2411607912" TargetMode="External"/><Relationship Id="rId11" Type="http://schemas.openxmlformats.org/officeDocument/2006/relationships/hyperlink" Target="https://www.luegopago.com/productos/2ae18feb-bf12-4fad-a949-9a1923455a34?srsltid=AfmBOooS0YqqOwng3GoD8cQMqBYPcLR-x-TiYOzfymwQSbo0tQQJZ2I5i9Q" TargetMode="External"/><Relationship Id="rId32" Type="http://schemas.openxmlformats.org/officeDocument/2006/relationships/hyperlink" Target="https://www.mercadolibre.com.co/set-herramientas-escultura-arcilla-ceramica-32pzs/up/MCOU2530754207?pdp_filters=item_id:MCO2393503972" TargetMode="External"/><Relationship Id="rId37" Type="http://schemas.openxmlformats.org/officeDocument/2006/relationships/hyperlink" Target="https://tienda.gioto.com.co/tizas-pastel-y-barras-carboncillo/l%C3%A1piz-y-tizas/estuche-tiza-pastel-seco-caja-x-12-gioto" TargetMode="External"/><Relationship Id="rId53" Type="http://schemas.openxmlformats.org/officeDocument/2006/relationships/hyperlink" Target="https://articulo.mercadolibre.com.co/MCO-1421128405-aceite-de-linaza-pintura-al-oleo-500ml-_JM?matt_tool=19390127&amp;utm_source=google_shopping&amp;utm_medium=organic" TargetMode="External"/><Relationship Id="rId58" Type="http://schemas.openxmlformats.org/officeDocument/2006/relationships/hyperlink" Target="https://articulo.mercadolibre.com.co/MCO-1590247419-100-panos-de-microfibra-para-limpiar-lentes-celulares-cama-_JM?matt_tool=19390127&amp;utm_source=google_shopping&amp;utm_medium=organic" TargetMode="External"/><Relationship Id="rId74" Type="http://schemas.openxmlformats.org/officeDocument/2006/relationships/hyperlink" Target="https://www.bolsasyempaquescolombia.com/products/resma-tamano-carta-x500-hojas-blancas?variant=49074194022710&amp;country=CO&amp;currency=COP&amp;utm_medium=product_sync&amp;utm_source=google&amp;utm_content=sag_organic&amp;utm_campaign=sag_organic&amp;srsltid=AfmBOorRQnKHnXgUj7mgp9gHwiG3j2a49H__2D3YR-Y8O4KEYKoYmLAzLnA" TargetMode="External"/><Relationship Id="rId79" Type="http://schemas.openxmlformats.org/officeDocument/2006/relationships/hyperlink" Target="https://www.casaferretera.com/cinta_enmascarar_3m-101-masking_3-4_x_50mtsferret968641/p?srsltid=AfmBOooOxDQokybkUcup3x6bz07bV2zIhFwVxeWeqTpbtQvx70jLCyqm" TargetMode="External"/><Relationship Id="rId5" Type="http://schemas.openxmlformats.org/officeDocument/2006/relationships/hyperlink" Target="https://panafargo.com/producto/acuarela-liquida-ecolin-roseta-en-todos-los-colores/?srsltid=AfmBOopKpqRDQVs2XVkyzLq5EkfNQ-y2Q-9lzCXg74icQFz8EIsp7cm7" TargetMode="External"/><Relationship Id="rId19" Type="http://schemas.openxmlformats.org/officeDocument/2006/relationships/hyperlink" Target="https://www.panamericana.com.co/cartulina-durex-1-8-por-20-unidades-180-gr-71324/p?srsltid=AfmBOoqisgceaXLkoabHw4qGRfiOApCOZ0G_yjCzuL762y8Mxe0MLMkJ" TargetMode="External"/><Relationship Id="rId14" Type="http://schemas.openxmlformats.org/officeDocument/2006/relationships/hyperlink" Target="https://www.ebay.com/itm/334799272138?chn=ps&amp;mkevt=1&amp;mkcid=28&amp;google_free_listing_action=view_item" TargetMode="External"/><Relationship Id="rId22" Type="http://schemas.openxmlformats.org/officeDocument/2006/relationships/hyperlink" Target="https://tienda.gioto.com.co/brochas/pinceles/juego-pincel-de-cerda-x-6-redondo-rf-582-b" TargetMode="External"/><Relationship Id="rId27" Type="http://schemas.openxmlformats.org/officeDocument/2006/relationships/hyperlink" Target="https://www.homecenter.com.co/homecenter-co/product/462985/canvas-22x14cm-3mm-de-grosos-rfa30609/462985/" TargetMode="External"/><Relationship Id="rId30" Type="http://schemas.openxmlformats.org/officeDocument/2006/relationships/hyperlink" Target="https://papelerialagran12.com/productos/color-faber-castell-bicolor-x12-und/?variant=105689727&amp;pf=mc&amp;srsltid=AfmBOorDc-D_lukNG1tRZ5VqQqgWElmENkqiBKJSYG7iDzqDqH_Wz36YVsY" TargetMode="External"/><Relationship Id="rId35" Type="http://schemas.openxmlformats.org/officeDocument/2006/relationships/hyperlink" Target="https://tiendaonline.puntoscolombia.com/2-blocks-origami-papel-20x20-plegable-20-hojas-creativo-manualidades-213494-277/p?idsku=2107245&amp;srsltid=AfmBOoqyMnZPQByZYAv28Xz0J_gURgavjDLGDTjmECAZR26W6PB-b1POhnU" TargetMode="External"/><Relationship Id="rId43" Type="http://schemas.openxmlformats.org/officeDocument/2006/relationships/hyperlink" Target="https://www.falabella.com.co/falabella-co/product/153378792/vinilo-fluorescente-payasito-1000-gr-kilo-amarillo/153378794" TargetMode="External"/><Relationship Id="rId48" Type="http://schemas.openxmlformats.org/officeDocument/2006/relationships/hyperlink" Target="https://papelerialagran12.com/productos/vinilo-payasito-x-500-gr/?srsltid=AfmBOop8RnCG2XnuFohLumP3-b_OKaCQO-zlNQB2Xm5pwOBqgDlfu8su" TargetMode="External"/><Relationship Id="rId56" Type="http://schemas.openxmlformats.org/officeDocument/2006/relationships/hyperlink" Target="https://www.homecenter.com.co/homecenter-co/product/3025257/mesa-de-banquetes-plegable-74x154x74-rta-blanco/3025257/?kid=shopp_goosho_1430587&amp;shop=1&amp;gad_source=1&amp;gad_campaignid=17622046203&amp;gclid=CjwKCAjw1N7NBhAoEiwAcPchp8rwgxeo806rlTyoFliBoVBMgI38N_hFEAd9Nn5n7Ayo0CeWgOHDIxoC3FgQAvD_BwE" TargetMode="External"/><Relationship Id="rId64" Type="http://schemas.openxmlformats.org/officeDocument/2006/relationships/hyperlink" Target="https://www.homecenter.com.co/homecenter-co/product/800910/marcador-permanente-fine-point-negro-sharpie-x12-unidades/800910/" TargetMode="External"/><Relationship Id="rId69" Type="http://schemas.openxmlformats.org/officeDocument/2006/relationships/hyperlink" Target="https://www.homecenter.com.co/homecenter-co/product/901075/tijera-pequena-mango-ergonomico-bauker/901075/" TargetMode="External"/><Relationship Id="rId77" Type="http://schemas.openxmlformats.org/officeDocument/2006/relationships/hyperlink" Target="https://www.jumbocolombia.com/cinta-enmascarar-12-mm-x-40-m-interior-exterior-20094194/p?idsku=20010384&amp;gad_source=1&amp;gad_campaignid=23604943391&amp;gclid=CjwKCAiAnoXNBhAZEiwAnItcGzO9xhV0wafd8FDjuv3GZERTZFoTn1fZVeSC5rz4h51QE50dS3DGvRoCW6YQAvD_BwE" TargetMode="External"/><Relationship Id="rId8" Type="http://schemas.openxmlformats.org/officeDocument/2006/relationships/hyperlink" Target="https://panafargo.com/producto/acuarela-liquida-ecolin-roseta-en-todos-los-colores/?srsltid=AfmBOopKpqRDQVs2XVkyzLq5EkfNQ-y2Q-9lzCXg74icQFz8EIsp7cm7" TargetMode="External"/><Relationship Id="rId51" Type="http://schemas.openxmlformats.org/officeDocument/2006/relationships/hyperlink" Target="https://www.lamina.com.co/products/pistola-de-silicona-pequena?variant=32483980705895&amp;country=CO&amp;currency=COP&amp;utm_medium=product_sync&amp;utm_source=google&amp;utm_content=sag_organic&amp;utm_campaign=sag_organic&amp;srsltid=AfmBOoowpfx--kOM-QrXfpiBRUNtGjhItXhzAenSOJHn6N03S68keZE5yjs&amp;gStoreCode=04378158365684200304" TargetMode="External"/><Relationship Id="rId72" Type="http://schemas.openxmlformats.org/officeDocument/2006/relationships/hyperlink" Target="https://www.panamericana.com.co/pegante-en-barra-de-20-g-pegastic-3/p?srsltid=AfmBOopezwh9CPPoEj5DODuxCw5QL7geS1OalNtcb1m4ImlGcqu8Z_K2" TargetMode="External"/><Relationship Id="rId80" Type="http://schemas.openxmlformats.org/officeDocument/2006/relationships/hyperlink" Target="https://www.belplasticos.com/productos/cinta-adhesiva-transparente-2-x-200mts/?srsltid=AfmBOoraPKJdEQu1Uw_LuqhHtlIcT207onU0p4ZKG5ZACnmg9qT3ewDV" TargetMode="External"/><Relationship Id="rId85" Type="http://schemas.openxmlformats.org/officeDocument/2006/relationships/hyperlink" Target="https://www.papeleriaelmayorista.com/producto/sacaganchos-industrial-con-pinza-offiesco-oe-358/" TargetMode="External"/><Relationship Id="rId3" Type="http://schemas.openxmlformats.org/officeDocument/2006/relationships/hyperlink" Target="https://www.falabella.com.co/falabella-co/product/153378969/acuarelas-maries-e1336b-x-12-colores/153378970" TargetMode="External"/><Relationship Id="rId12" Type="http://schemas.openxmlformats.org/officeDocument/2006/relationships/hyperlink" Target="https://www.papelerialagaviota.com/pagina-del-producto/carton-paja-b-1-4-10" TargetMode="External"/><Relationship Id="rId17" Type="http://schemas.openxmlformats.org/officeDocument/2006/relationships/hyperlink" Target="https://www.falabella.com.co/falabella-co/product/144580614/Cartulina-Bristol-Octavo-1-8-X-100-Und-Blanca/144580615" TargetMode="External"/><Relationship Id="rId25" Type="http://schemas.openxmlformats.org/officeDocument/2006/relationships/hyperlink" Target="https://www.falabella.com.co/falabella-co/product/129100146/Tabla-de-apoyo-planillera-en-acrilico-tamano-18-Negro./129100147" TargetMode="External"/><Relationship Id="rId33" Type="http://schemas.openxmlformats.org/officeDocument/2006/relationships/hyperlink" Target="https://www.panamericana.com.co/porcelanicron-color-blanco-x-1-libra/p?srsltid=AfmBOoomm6CGx4Njwk4L-bI3tCUnqEY03IbApr6rzjeS5uy4n883ojcK" TargetMode="External"/><Relationship Id="rId38" Type="http://schemas.openxmlformats.org/officeDocument/2006/relationships/hyperlink" Target="https://www.mercadolibre.com.co/marco-de-papel-para-hacer-manualidades-3-unidades-moldes-d/p/MCO2030191364?matt_tool=19390127&amp;utm_source=google_shopping&amp;utm_medium=organic&amp;pdp_filters=item_id%3AMCO1811618659&amp;from=gshop" TargetMode="External"/><Relationship Id="rId46" Type="http://schemas.openxmlformats.org/officeDocument/2006/relationships/hyperlink" Target="https://papelerialagran12.com/productos/vinilo-payasito-x-500-gr/?srsltid=AfmBOop8RnCG2XnuFohLumP3-b_OKaCQO-zlNQB2Xm5pwOBqgDlfu8su" TargetMode="External"/><Relationship Id="rId59" Type="http://schemas.openxmlformats.org/officeDocument/2006/relationships/hyperlink" Target="https://homecenter.falabella.com.co/homecenter-co/product/118835710/Tablero-Mdf-30x30cm-15mm-Escolar/118857261" TargetMode="External"/><Relationship Id="rId67" Type="http://schemas.openxmlformats.org/officeDocument/2006/relationships/hyperlink" Target="https://www.papyser.com/tienda/producto/boligrafo-desechable-bic-cristal-negro-1.0?srsltid=AfmBOopVNqcc7IbuvVKq364W7ox4A8K80bCxcrXQ2yxogjYzUvgm7ZPg" TargetMode="External"/><Relationship Id="rId20" Type="http://schemas.openxmlformats.org/officeDocument/2006/relationships/hyperlink" Target="https://tienda.gioto.com.co/papel-para-acuarela-hojas/papeles-y-bit%C3%A1coras/papel-acuarela-dacapo-reflex-240g-1-8-x10-und" TargetMode="External"/><Relationship Id="rId41" Type="http://schemas.openxmlformats.org/officeDocument/2006/relationships/hyperlink" Target="https://soloenvases.com/product/farma-60-ml-transparente-pet-rosca-28-410/?srsltid=AfmBOoocVxpN2Swwi1RAvX7pkKQlfKcN4saZSt7kTe8OeLVd8AdqnG_EbMQ" TargetMode="External"/><Relationship Id="rId54" Type="http://schemas.openxmlformats.org/officeDocument/2006/relationships/hyperlink" Target="https://todoenartes.com/products/trementina-de-bajo-olor-franco-arte?srsltid=AfmBOorai7l6z9Z5rgZt5o5PrfLYSiu_kF10-100AfzB_IkkougUqpra" TargetMode="External"/><Relationship Id="rId62" Type="http://schemas.openxmlformats.org/officeDocument/2006/relationships/hyperlink" Target="https://www.exito.com/memoria-micro-sd-adata-128gb-velocidad-clase-10-100063015-mp/p?idsku=100063015499&amp;srsltid=AfmBOooTDtUcvQ1oy3n10DnbuOTeuw3qxyuV1MQVAYO4olRPh4Erc4YWJvw" TargetMode="External"/><Relationship Id="rId70" Type="http://schemas.openxmlformats.org/officeDocument/2006/relationships/hyperlink" Target="https://disarbel.co/producto/tijera-metalica-punta-roma-trim/" TargetMode="External"/><Relationship Id="rId75" Type="http://schemas.openxmlformats.org/officeDocument/2006/relationships/hyperlink" Target="https://www.alkosto.com/resma-papel-reprograf-tamano-oficio-natural-72g-x520-hojas/p/7702148000593?utm_source=google&amp;utm_medium=organic&amp;utm_campaign=Shopping-Organico&amp;srsltid=AfmBOordxTZCeu8S1HscRy9WPUj-BRQFLanAVLJlBQOqQHzVcI-ldxM44WY" TargetMode="External"/><Relationship Id="rId83" Type="http://schemas.openxmlformats.org/officeDocument/2006/relationships/hyperlink" Target="https://www.productosysuministros.com/web/producto/2745-gancho-folio-beba-corto-12-cm-100-unidades?srsltid=AfmBOooId9UgPafRnoI7AxEtvRzuFRWlH9mQfJppuMatuAiuUy_1vFAh" TargetMode="External"/><Relationship Id="rId1" Type="http://schemas.openxmlformats.org/officeDocument/2006/relationships/hyperlink" Target="https://todoenartes.com/products/lapiz-graduado-2b-faber-castell?variant=42651005517902&amp;country=CO&amp;currency=COP&amp;utm_medium=product_sync&amp;utm_source=google&amp;utm_content=sag_organic&amp;utm_campaign=sag_organic&amp;srsltid=AfmBOopLK00O-_sI-PzNtmPsjfa-cM-334gEF2t11Ol8G9sIkMuE5OGx804" TargetMode="External"/><Relationship Id="rId6" Type="http://schemas.openxmlformats.org/officeDocument/2006/relationships/hyperlink" Target="https://panafargo.com/producto/acuarela-liquida-ecolin-roseta-en-todos-los-colores/?srsltid=AfmBOopKpqRDQVs2XVkyzLq5EkfNQ-y2Q-9lzCXg74icQFz8EIsp7cm7" TargetMode="External"/><Relationship Id="rId15" Type="http://schemas.openxmlformats.org/officeDocument/2006/relationships/hyperlink" Target="https://sumimega.com/producto/papel-periodico-48-8-gr-70-x-100-500" TargetMode="External"/><Relationship Id="rId23" Type="http://schemas.openxmlformats.org/officeDocument/2006/relationships/hyperlink" Target="https://articulo.mercadolibre.com.co/MCO-579147205-set-pincel-plano-x-6-uds-unicolor-_JM?matt_tool=19390127&amp;utm_source=google_shopping&amp;utm_medium=organic" TargetMode="External"/><Relationship Id="rId28" Type="http://schemas.openxmlformats.org/officeDocument/2006/relationships/hyperlink" Target="https://www.mercadolibre.com.co/lienzo-para-pintar-30x30-cm-con-bastidor-casa-orasy/up/MCOU2433770700" TargetMode="External"/><Relationship Id="rId36" Type="http://schemas.openxmlformats.org/officeDocument/2006/relationships/hyperlink" Target="https://www.panamericana.com.co/estuche-x-12-de-tizas-pastel-al-oleo-44092/p?srsltid=AfmBOoq1dCajw049B0bueEyKtqV2qeKoANnqyeITa13_NPpWggq95D6n" TargetMode="External"/><Relationship Id="rId49" Type="http://schemas.openxmlformats.org/officeDocument/2006/relationships/hyperlink" Target="https://papelerialagran12.com/productos/vinilo-payasito-x-500-gr/?srsltid=AfmBOop8RnCG2XnuFohLumP3-b_OKaCQO-zlNQB2Xm5pwOBqgDlfu8su" TargetMode="External"/><Relationship Id="rId57" Type="http://schemas.openxmlformats.org/officeDocument/2006/relationships/hyperlink" Target="https://articulo.mercadolibre.com.co/MCO-519059770-pintura-aerosol-laca-transparente-400ml-waltek-_JM?searchVariation=179753301807" TargetMode="External"/><Relationship Id="rId10" Type="http://schemas.openxmlformats.org/officeDocument/2006/relationships/hyperlink" Target="https://www.comercialpapelera.com.co/tienda/Carton-Industrial-Tamano-1-8-2-0mm-p776214381?srsltid=AfmBOoqG6WAMdqm6oq0iYIuOjw1dKdE3fqAB7WzWXQoMg_yqfY2SfrdSuE0" TargetMode="External"/><Relationship Id="rId31" Type="http://schemas.openxmlformats.org/officeDocument/2006/relationships/hyperlink" Target="https://www.homecenter.com.co/homecenter-co/product/704994/pasta-para-modelar-secado-al-aire-500gr-das/704994/" TargetMode="External"/><Relationship Id="rId44" Type="http://schemas.openxmlformats.org/officeDocument/2006/relationships/hyperlink" Target="https://papelerialagran12.com/productos/vinilo-payasito-x-500-gr/?srsltid=AfmBOop8RnCG2XnuFohLumP3-b_OKaCQO-zlNQB2Xm5pwOBqgDlfu8su" TargetMode="External"/><Relationship Id="rId52" Type="http://schemas.openxmlformats.org/officeDocument/2006/relationships/hyperlink" Target="https://www.exito.com/juego-de-3-alicates-en-acero-al-carbono-mango-de-vinil-pretul-102326995-mp/p?srsltid=AfmBOoogPmHlFvp7C4bbQf329L2D3tNEAvybcAYm3asZXvubv4N045owTFk" TargetMode="External"/><Relationship Id="rId60" Type="http://schemas.openxmlformats.org/officeDocument/2006/relationships/hyperlink" Target="https://www.alkosto.com/disco-duro-toshiba-basic-2tb/p/723844001346?fuente=google&amp;medio=cpc&amp;campaign=AK_COL_MAX_PEF_CPC_AON_VJ_TLP_Accesorios-Videojuegos-AON_PAC&amp;keyword=&amp;gad_source=1&amp;gad_campaignid=17338992415&amp;gclid=Cj0KCQjwkILEBhDeARIsAL--pjxFdTfixXVnw7bV6AcA0SnaSfuVOkEz_BW_hMHxX0SxdJ38fpnsRmEaAs80EALw_wcB" TargetMode="External"/><Relationship Id="rId65" Type="http://schemas.openxmlformats.org/officeDocument/2006/relationships/hyperlink" Target="https://www.exito.com/borrador-mp-20-bl2-408998/p?idsku=365422&amp;srsltid=AfmBOoqgTDAsF9Que43J8jgBMZkWvachwUrdVS1CuIhqVZpruuN7D2swN48" TargetMode="External"/><Relationship Id="rId73" Type="http://schemas.openxmlformats.org/officeDocument/2006/relationships/hyperlink" Target="https://dispapelesshop.com/productos/resma-papel-oficio-reprograf-x-500-unidades-blanco/?variant=1390890997&amp;pf=mc&amp;srsltid=AfmBOopnVbhSKfgyZqUzV3GQFhvKSGDdDNqZ4vLWmtuRT4xjwfD35DSr7MU" TargetMode="External"/><Relationship Id="rId78" Type="http://schemas.openxmlformats.org/officeDocument/2006/relationships/hyperlink" Target="https://www.homecenter.com.co/homecenter-co/product/206847/cinta-de-enmascarar-48-mm-x-40-metros/206847/" TargetMode="External"/><Relationship Id="rId81" Type="http://schemas.openxmlformats.org/officeDocument/2006/relationships/hyperlink" Target="https://www.mercadolibre.com.co/caja-para-archivos-x200-c620/up/MCOU2424126506?matt_tool=19390127&amp;utm_source=google_shopping&amp;utm_medium=organic&amp;pdp_filters=item_id%3AMCO2204147334&amp;from=gshop" TargetMode="External"/><Relationship Id="rId86" Type="http://schemas.openxmlformats.org/officeDocument/2006/relationships/hyperlink" Target="https://tecnomedica.com.co/guantes/guante-nitrilo-m-negro-precision-r424?srsltid=AfmBOop_mWOFPIGDHzsSFRxC9nqCRpJ8_ynR-ys01M0iq_-KzVQfF-tt" TargetMode="External"/><Relationship Id="rId4" Type="http://schemas.openxmlformats.org/officeDocument/2006/relationships/hyperlink" Target="https://pelikancolombia.com/products/tinta-china-15cc?variant=30956492750945&amp;srsltid=AfmBOoqf79GRJJnh6dVhMamaViulquwMvT5dJmtYrpf3f486hu3T3clkevw" TargetMode="External"/><Relationship Id="rId9" Type="http://schemas.openxmlformats.org/officeDocument/2006/relationships/hyperlink" Target="https://panafargo.com/producto/acuarela-liquida-ecolin-roseta-en-todos-los-colores/?srsltid=AfmBOopKpqRDQVs2XVkyzLq5EkfNQ-y2Q-9lzCXg74icQFz8EIsp7cm7" TargetMode="External"/><Relationship Id="rId13" Type="http://schemas.openxmlformats.org/officeDocument/2006/relationships/hyperlink" Target="https://www.mercadolibre.com.co/-1-rollo-de-papel-de-celofan-transparente-y-grueso/p/MCO2063019324" TargetMode="External"/><Relationship Id="rId18" Type="http://schemas.openxmlformats.org/officeDocument/2006/relationships/hyperlink" Target="https://www.panamericana.com.co/cartulina-iris-tamano-carta-x-100-hojas/p?idsku=476190&amp;srsltid=AfmBOoohiBrjLPdyuv4Z1gf_jtI3X7Ma_gIyrvPlbdukvypRyqVEflVCaE0" TargetMode="External"/><Relationship Id="rId39" Type="http://schemas.openxmlformats.org/officeDocument/2006/relationships/hyperlink" Target="https://www.mercadolibre.com.co/pompones-pequenos-colores-surtidos-x300-und/up/MCOU3763853636" TargetMode="External"/><Relationship Id="rId34" Type="http://schemas.openxmlformats.org/officeDocument/2006/relationships/hyperlink" Target="https://www.mercadolibre.com.co/plastilina-libra-500g-und-cafe-blanco-azul-amarillo-color-blanco/p/MCO44420429" TargetMode="External"/><Relationship Id="rId50" Type="http://schemas.openxmlformats.org/officeDocument/2006/relationships/hyperlink" Target="https://papelerialagran12.com/productos/vinilo-payasito-x-500-gr/?srsltid=AfmBOop8RnCG2XnuFohLumP3-b_OKaCQO-zlNQB2Xm5pwOBqgDlfu8su" TargetMode="External"/><Relationship Id="rId55" Type="http://schemas.openxmlformats.org/officeDocument/2006/relationships/hyperlink" Target="https://www.comercialpapelera.com.co/tienda/gesso-roseta-blanco-1000ml-p777577285?srsltid=AfmBOoqMxRcH_cpY029mWe3OeETSjGvcKKFA0p1H3zkpFpEIJrTb64_S" TargetMode="External"/><Relationship Id="rId76" Type="http://schemas.openxmlformats.org/officeDocument/2006/relationships/hyperlink" Target="https://www.exito.com/resma-carta-papel-natural-29303/p?idsku=490508&amp;srsltid=AfmBOopHNrlFyMJr7krFQ63krQronPPnJGgq-WXwfOrekLJx9cvprw7THAA" TargetMode="External"/><Relationship Id="rId7" Type="http://schemas.openxmlformats.org/officeDocument/2006/relationships/hyperlink" Target="https://panafargo.com/producto/acuarela-liquida-ecolin-roseta-en-todos-los-colores/?srsltid=AfmBOopKpqRDQVs2XVkyzLq5EkfNQ-y2Q-9lzCXg74icQFz8EIsp7cm7" TargetMode="External"/><Relationship Id="rId71" Type="http://schemas.openxmlformats.org/officeDocument/2006/relationships/hyperlink" Target="https://www.ferreteriasuprema.com/products/bisturi-de-aluminio-de-18mm?variant=46080907542765&amp;country=CO&amp;currency=COP&amp;utm_medium=product_sync&amp;utm_source=google&amp;utm_content=sag_organic&amp;utm_campaign=sag_organic&amp;srsltid=AfmBOop5vJZKmVlxDp4CMtYRs_vgn--xep_wfPdYysFfXObEjTpD_B9LRCE" TargetMode="External"/><Relationship Id="rId2" Type="http://schemas.openxmlformats.org/officeDocument/2006/relationships/hyperlink" Target="https://libreriatroya.com/products/caja-de-12-lapices-grafito-graduado-hb-faber-castell?variant=50900841398545&amp;country=CO&amp;currency=COP&amp;utm_medium=product_sync&amp;utm_source=google&amp;utm_content=sag_organic&amp;utm_campaign=sag_organic&amp;srsltid=AfmBOor5ieBJ3njZ4yt8_sQFaTUFqeIV52GjShjOJE2O-X1mPsX_gpf5gdM" TargetMode="External"/><Relationship Id="rId29" Type="http://schemas.openxmlformats.org/officeDocument/2006/relationships/hyperlink" Target="https://libreriatroya.com/products/paleta-plastica-para-pintura-1?variant=51925716140305&amp;country=CO&amp;currency=COP&amp;utm_medium=product_sync&amp;utm_source=google&amp;utm_content=sag_organic&amp;utm_campaign=sag_organic&amp;srsltid=AfmBOooD3rE6Am7PNM2_S7eQVeGK0B9GRH7EwZHbBPyZ-_XEQUtTP5G3QaU" TargetMode="External"/><Relationship Id="rId24" Type="http://schemas.openxmlformats.org/officeDocument/2006/relationships/hyperlink" Target="https://www.panamericana.com.co/kit-de-pinceles-redondos-x-6-matiz-306-197066/p?idsku=197066" TargetMode="External"/><Relationship Id="rId40" Type="http://schemas.openxmlformats.org/officeDocument/2006/relationships/hyperlink" Target="https://www.tiendafabercastell.com/product-page/creyon-jumbo-x-12-crj-12?srsltid=AfmBOooshUiIk1uAw7N-XAtjQg06peSOW9W5ZfiNVk42qwkZE1V5imk9Y8w" TargetMode="External"/><Relationship Id="rId45" Type="http://schemas.openxmlformats.org/officeDocument/2006/relationships/hyperlink" Target="https://papelerialagran12.com/productos/vinilo-payasito-x-500-gr/?srsltid=AfmBOop8RnCG2XnuFohLumP3-b_OKaCQO-zlNQB2Xm5pwOBqgDlfu8su" TargetMode="External"/><Relationship Id="rId66" Type="http://schemas.openxmlformats.org/officeDocument/2006/relationships/hyperlink" Target="https://www.industriasfusioncolor.com/producto/borrador-miga-de-pan-negro/?srsltid=AfmBOopZkVsQpJyoi6WYJen_SRc9qPGSwJOfwon24GWH0Z1Bx4wVXlnsl5Q" TargetMode="External"/><Relationship Id="rId61" Type="http://schemas.openxmlformats.org/officeDocument/2006/relationships/hyperlink" Target="https://www.alkosto.com/memoria-usb-adata-128gb-32-uv320-negro-azul/p/4713218462848?utm_source=google&amp;utm_medium=organic&amp;utm_campaign=Shopping-Organico&amp;srsltid=AfmBOoqInXbohtaFr4pq4LMFBoENzgE8vhnUE9H1R2evNPMMxEDixqmnAMw" TargetMode="External"/><Relationship Id="rId82" Type="http://schemas.openxmlformats.org/officeDocument/2006/relationships/hyperlink" Target="https://www.mercadolibre.com.co/carpeta-archivo-2-tapas-yute-refuerzo-tela-x1-un600gms/up/MCOU2429367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929"/>
  <sheetViews>
    <sheetView tabSelected="1" view="pageBreakPreview" zoomScale="70" zoomScaleNormal="70" zoomScaleSheetLayoutView="70" workbookViewId="0">
      <pane xSplit="8" ySplit="6" topLeftCell="BD64" activePane="bottomRight" state="frozen"/>
      <selection pane="topRight" activeCell="F1" sqref="F1"/>
      <selection pane="bottomLeft" activeCell="A7" sqref="A7"/>
      <selection pane="bottomRight" activeCell="BF7" sqref="BF7:BF90"/>
    </sheetView>
  </sheetViews>
  <sheetFormatPr baseColWidth="10" defaultColWidth="12.6640625" defaultRowHeight="15" customHeight="1" x14ac:dyDescent="0.2"/>
  <cols>
    <col min="1" max="1" width="7.33203125" style="5" customWidth="1"/>
    <col min="2" max="2" width="33.83203125" style="5" customWidth="1"/>
    <col min="3" max="3" width="62.33203125" style="1" customWidth="1"/>
    <col min="4" max="4" width="11.1640625" style="1" bestFit="1" customWidth="1"/>
    <col min="5" max="6" width="11.1640625" style="1" customWidth="1"/>
    <col min="7" max="7" width="11.33203125" style="1" customWidth="1"/>
    <col min="8" max="8" width="29" style="3" customWidth="1"/>
    <col min="9" max="18" width="12.6640625" customWidth="1"/>
    <col min="19" max="19" width="23.5" style="3" bestFit="1" customWidth="1"/>
    <col min="20" max="20" width="23.5" style="3" customWidth="1"/>
    <col min="21" max="21" width="26.1640625" style="1" customWidth="1"/>
    <col min="22" max="22" width="23" style="2" bestFit="1" customWidth="1"/>
    <col min="23" max="23" width="23" style="2" customWidth="1"/>
    <col min="24" max="24" width="28.83203125" style="2" bestFit="1" customWidth="1"/>
    <col min="25" max="25" width="23.5" style="2" bestFit="1" customWidth="1"/>
    <col min="26" max="26" width="20.1640625" style="2" bestFit="1" customWidth="1"/>
    <col min="27" max="27" width="24.83203125" style="2" customWidth="1"/>
    <col min="28" max="28" width="22.83203125" style="2" hidden="1" customWidth="1"/>
    <col min="29" max="29" width="18.6640625" style="4" hidden="1" customWidth="1"/>
    <col min="30" max="30" width="21.6640625" style="2" hidden="1" customWidth="1"/>
    <col min="31" max="31" width="8.83203125" style="10" customWidth="1"/>
    <col min="32" max="32" width="20" style="1" bestFit="1" customWidth="1"/>
    <col min="33" max="33" width="12.6640625" style="1" hidden="1" customWidth="1"/>
    <col min="34" max="35" width="12.6640625" style="1" customWidth="1"/>
    <col min="36" max="36" width="12.5" style="1" customWidth="1"/>
    <col min="37" max="38" width="12.83203125" style="1" hidden="1" customWidth="1"/>
    <col min="39" max="39" width="12.33203125" style="1" hidden="1" customWidth="1"/>
    <col min="40" max="40" width="8.83203125" style="10" customWidth="1"/>
    <col min="41" max="41" width="18.83203125" style="1" hidden="1" customWidth="1"/>
    <col min="42" max="42" width="21.6640625" style="1" bestFit="1" customWidth="1"/>
    <col min="43" max="44" width="20.1640625" style="1" bestFit="1" customWidth="1"/>
    <col min="45" max="45" width="19.1640625" style="1" customWidth="1"/>
    <col min="46" max="47" width="15.5" style="1" hidden="1" customWidth="1"/>
    <col min="48" max="48" width="8.83203125" style="10" customWidth="1"/>
    <col min="49" max="49" width="20.33203125" style="1" bestFit="1" customWidth="1"/>
    <col min="50" max="52" width="20.1640625" style="1" bestFit="1" customWidth="1"/>
    <col min="53" max="53" width="8.83203125" style="10" customWidth="1"/>
    <col min="54" max="54" width="23.83203125" style="8" bestFit="1" customWidth="1"/>
    <col min="55" max="55" width="26.5" style="1" bestFit="1" customWidth="1"/>
    <col min="56" max="56" width="25.33203125" style="1" bestFit="1" customWidth="1"/>
    <col min="57" max="57" width="26.5" style="1" bestFit="1" customWidth="1"/>
    <col min="58" max="58" width="25.83203125" style="1" bestFit="1" customWidth="1"/>
    <col min="59" max="59" width="19" style="1" bestFit="1" customWidth="1"/>
    <col min="60" max="60" width="17.33203125" style="1" customWidth="1"/>
    <col min="61" max="61" width="20.1640625" style="1" customWidth="1"/>
    <col min="62" max="62" width="15.5" style="1" bestFit="1" customWidth="1"/>
    <col min="63" max="63" width="15.6640625" style="1" bestFit="1" customWidth="1"/>
    <col min="64" max="64" width="19.1640625" style="1" bestFit="1" customWidth="1"/>
    <col min="65" max="65" width="14.5" style="1" bestFit="1" customWidth="1"/>
    <col min="66" max="167" width="8.83203125" style="1" customWidth="1"/>
    <col min="168" max="16384" width="12.6640625" style="1"/>
  </cols>
  <sheetData>
    <row r="1" spans="1:65" ht="38.5" customHeight="1" thickBot="1" x14ac:dyDescent="0.25">
      <c r="A1" s="270" t="s">
        <v>51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7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20"/>
      <c r="BC1" s="9"/>
      <c r="BD1" s="9"/>
      <c r="BE1" s="9"/>
      <c r="BF1" s="9"/>
    </row>
    <row r="2" spans="1:65" ht="15.75" customHeight="1" thickBot="1" x14ac:dyDescent="0.25">
      <c r="A2" s="267" t="s">
        <v>40</v>
      </c>
      <c r="B2" s="267" t="s">
        <v>3</v>
      </c>
      <c r="C2" s="281" t="s">
        <v>0</v>
      </c>
      <c r="D2" s="253" t="s">
        <v>24</v>
      </c>
      <c r="E2" s="253" t="s">
        <v>327</v>
      </c>
      <c r="F2" s="253" t="s">
        <v>327</v>
      </c>
      <c r="G2" s="253" t="s">
        <v>1</v>
      </c>
      <c r="H2" s="284" t="s">
        <v>41</v>
      </c>
      <c r="I2" s="258" t="s">
        <v>326</v>
      </c>
      <c r="J2" s="259"/>
      <c r="K2" s="259"/>
      <c r="L2" s="259"/>
      <c r="M2" s="259"/>
      <c r="N2" s="259"/>
      <c r="O2" s="259"/>
      <c r="P2" s="259"/>
      <c r="Q2" s="259"/>
      <c r="R2" s="260"/>
      <c r="S2" s="275" t="s">
        <v>43</v>
      </c>
      <c r="T2" s="276"/>
      <c r="U2" s="277"/>
      <c r="V2" s="278" t="s">
        <v>331</v>
      </c>
      <c r="W2" s="279"/>
      <c r="X2" s="280"/>
      <c r="Y2" s="289" t="s">
        <v>328</v>
      </c>
      <c r="Z2" s="290"/>
      <c r="AA2" s="291"/>
      <c r="AB2" s="215"/>
      <c r="AC2" s="216"/>
      <c r="AD2" s="217"/>
      <c r="AE2" s="9"/>
      <c r="AF2" s="273" t="s">
        <v>4</v>
      </c>
      <c r="AG2" s="223" t="s">
        <v>5</v>
      </c>
      <c r="AH2" s="224"/>
      <c r="AI2" s="224"/>
      <c r="AJ2" s="224"/>
      <c r="AK2" s="224"/>
      <c r="AL2" s="224"/>
      <c r="AM2" s="225"/>
      <c r="AN2" s="9"/>
      <c r="AO2" s="220" t="s">
        <v>12</v>
      </c>
      <c r="AP2" s="221"/>
      <c r="AQ2" s="221"/>
      <c r="AR2" s="221"/>
      <c r="AS2" s="221"/>
      <c r="AT2" s="221"/>
      <c r="AU2" s="222"/>
      <c r="AV2" s="9"/>
      <c r="AW2" s="238" t="s">
        <v>13</v>
      </c>
      <c r="AX2" s="239"/>
      <c r="AY2" s="239"/>
      <c r="AZ2" s="240"/>
      <c r="BA2" s="24"/>
      <c r="BB2" s="247" t="s">
        <v>29</v>
      </c>
      <c r="BC2" s="248"/>
      <c r="BD2" s="248"/>
      <c r="BE2" s="248"/>
      <c r="BF2" s="249"/>
    </row>
    <row r="3" spans="1:65" ht="15.75" customHeight="1" x14ac:dyDescent="0.2">
      <c r="A3" s="268"/>
      <c r="B3" s="268"/>
      <c r="C3" s="282"/>
      <c r="D3" s="254"/>
      <c r="E3" s="254"/>
      <c r="F3" s="254"/>
      <c r="G3" s="254"/>
      <c r="H3" s="285"/>
      <c r="I3" s="261"/>
      <c r="J3" s="262"/>
      <c r="K3" s="262"/>
      <c r="L3" s="262"/>
      <c r="M3" s="262"/>
      <c r="N3" s="262"/>
      <c r="O3" s="262"/>
      <c r="P3" s="262"/>
      <c r="Q3" s="262"/>
      <c r="R3" s="263"/>
      <c r="S3" s="50" t="s">
        <v>25</v>
      </c>
      <c r="T3" s="210" t="s">
        <v>44</v>
      </c>
      <c r="U3" s="211"/>
      <c r="V3" s="50" t="s">
        <v>25</v>
      </c>
      <c r="W3" s="271" t="s">
        <v>330</v>
      </c>
      <c r="X3" s="272"/>
      <c r="Y3" s="50" t="s">
        <v>25</v>
      </c>
      <c r="Z3" s="210"/>
      <c r="AA3" s="211"/>
      <c r="AB3" s="50" t="s">
        <v>25</v>
      </c>
      <c r="AC3" s="210"/>
      <c r="AD3" s="211"/>
      <c r="AE3" s="9"/>
      <c r="AF3" s="274"/>
      <c r="AG3" s="226"/>
      <c r="AH3" s="227"/>
      <c r="AI3" s="227"/>
      <c r="AJ3" s="227"/>
      <c r="AK3" s="227"/>
      <c r="AL3" s="227"/>
      <c r="AM3" s="228"/>
      <c r="AN3" s="9"/>
      <c r="AO3" s="232" t="s">
        <v>28</v>
      </c>
      <c r="AP3" s="233"/>
      <c r="AQ3" s="233"/>
      <c r="AR3" s="233"/>
      <c r="AS3" s="234"/>
      <c r="AT3" s="43"/>
      <c r="AU3" s="44"/>
      <c r="AV3" s="9"/>
      <c r="AW3" s="241"/>
      <c r="AX3" s="242"/>
      <c r="AY3" s="242"/>
      <c r="AZ3" s="243"/>
      <c r="BA3" s="24"/>
      <c r="BB3" s="250"/>
      <c r="BC3" s="251"/>
      <c r="BD3" s="251"/>
      <c r="BE3" s="251"/>
      <c r="BF3" s="252"/>
    </row>
    <row r="4" spans="1:65" ht="16" x14ac:dyDescent="0.2">
      <c r="A4" s="268"/>
      <c r="B4" s="268"/>
      <c r="C4" s="282"/>
      <c r="D4" s="254"/>
      <c r="E4" s="254"/>
      <c r="F4" s="254"/>
      <c r="G4" s="254"/>
      <c r="H4" s="285"/>
      <c r="I4" s="261"/>
      <c r="J4" s="262"/>
      <c r="K4" s="262"/>
      <c r="L4" s="262"/>
      <c r="M4" s="262"/>
      <c r="N4" s="262"/>
      <c r="O4" s="262"/>
      <c r="P4" s="262"/>
      <c r="Q4" s="262"/>
      <c r="R4" s="263"/>
      <c r="S4" s="50" t="s">
        <v>26</v>
      </c>
      <c r="T4" s="212"/>
      <c r="U4" s="286"/>
      <c r="V4" s="50" t="s">
        <v>26</v>
      </c>
      <c r="W4" s="212" t="s">
        <v>329</v>
      </c>
      <c r="X4" s="211"/>
      <c r="Y4" s="50" t="s">
        <v>26</v>
      </c>
      <c r="Z4" s="212"/>
      <c r="AA4" s="211"/>
      <c r="AB4" s="50" t="s">
        <v>26</v>
      </c>
      <c r="AC4" s="212"/>
      <c r="AD4" s="211"/>
      <c r="AE4" s="9"/>
      <c r="AF4" s="274"/>
      <c r="AG4" s="226"/>
      <c r="AH4" s="227"/>
      <c r="AI4" s="227"/>
      <c r="AJ4" s="227"/>
      <c r="AK4" s="227"/>
      <c r="AL4" s="227"/>
      <c r="AM4" s="228"/>
      <c r="AN4" s="9"/>
      <c r="AO4" s="235"/>
      <c r="AP4" s="236"/>
      <c r="AQ4" s="236"/>
      <c r="AR4" s="236"/>
      <c r="AS4" s="237"/>
      <c r="AT4" s="41"/>
      <c r="AU4" s="34"/>
      <c r="AV4" s="9"/>
      <c r="AW4" s="241"/>
      <c r="AX4" s="242"/>
      <c r="AY4" s="242"/>
      <c r="AZ4" s="243"/>
      <c r="BA4" s="24"/>
      <c r="BB4" s="250"/>
      <c r="BC4" s="251"/>
      <c r="BD4" s="251"/>
      <c r="BE4" s="251"/>
      <c r="BF4" s="252"/>
    </row>
    <row r="5" spans="1:65" ht="17" thickBot="1" x14ac:dyDescent="0.25">
      <c r="A5" s="268"/>
      <c r="B5" s="268"/>
      <c r="C5" s="282"/>
      <c r="D5" s="254"/>
      <c r="E5" s="254"/>
      <c r="F5" s="254"/>
      <c r="G5" s="254"/>
      <c r="H5" s="285"/>
      <c r="I5" s="264"/>
      <c r="J5" s="265"/>
      <c r="K5" s="265"/>
      <c r="L5" s="265"/>
      <c r="M5" s="265"/>
      <c r="N5" s="265"/>
      <c r="O5" s="265"/>
      <c r="P5" s="265"/>
      <c r="Q5" s="265"/>
      <c r="R5" s="266"/>
      <c r="S5" s="51" t="s">
        <v>27</v>
      </c>
      <c r="T5" s="287"/>
      <c r="U5" s="288"/>
      <c r="V5" s="51" t="s">
        <v>27</v>
      </c>
      <c r="W5" s="210"/>
      <c r="X5" s="211"/>
      <c r="Y5" s="51" t="s">
        <v>27</v>
      </c>
      <c r="Z5" s="213"/>
      <c r="AA5" s="214"/>
      <c r="AB5" s="51" t="s">
        <v>27</v>
      </c>
      <c r="AC5" s="213"/>
      <c r="AD5" s="214"/>
      <c r="AE5" s="9"/>
      <c r="AF5" s="274"/>
      <c r="AG5" s="229"/>
      <c r="AH5" s="230"/>
      <c r="AI5" s="230"/>
      <c r="AJ5" s="230"/>
      <c r="AK5" s="230"/>
      <c r="AL5" s="230"/>
      <c r="AM5" s="231"/>
      <c r="AN5" s="9"/>
      <c r="AO5" s="235"/>
      <c r="AP5" s="236"/>
      <c r="AQ5" s="236"/>
      <c r="AR5" s="236"/>
      <c r="AS5" s="237"/>
      <c r="AT5" s="41"/>
      <c r="AU5" s="34"/>
      <c r="AV5" s="9"/>
      <c r="AW5" s="244"/>
      <c r="AX5" s="245"/>
      <c r="AY5" s="245"/>
      <c r="AZ5" s="246"/>
      <c r="BA5" s="24"/>
      <c r="BB5" s="250"/>
      <c r="BC5" s="251"/>
      <c r="BD5" s="251"/>
      <c r="BE5" s="251"/>
      <c r="BF5" s="252"/>
    </row>
    <row r="6" spans="1:65" ht="36.75" customHeight="1" thickBot="1" x14ac:dyDescent="0.25">
      <c r="A6" s="269"/>
      <c r="B6" s="269"/>
      <c r="C6" s="283"/>
      <c r="D6" s="255"/>
      <c r="E6" s="255"/>
      <c r="F6" s="255"/>
      <c r="G6" s="255"/>
      <c r="H6" s="285"/>
      <c r="I6" s="193" t="s">
        <v>45</v>
      </c>
      <c r="J6" s="194" t="s">
        <v>46</v>
      </c>
      <c r="K6" s="194" t="s">
        <v>47</v>
      </c>
      <c r="L6" s="194" t="s">
        <v>48</v>
      </c>
      <c r="M6" s="195" t="s">
        <v>241</v>
      </c>
      <c r="N6" s="196" t="s">
        <v>49</v>
      </c>
      <c r="O6" s="196" t="s">
        <v>242</v>
      </c>
      <c r="P6" s="197" t="s">
        <v>243</v>
      </c>
      <c r="Q6" s="198" t="s">
        <v>50</v>
      </c>
      <c r="R6" s="199" t="s">
        <v>244</v>
      </c>
      <c r="S6" s="77" t="s">
        <v>32</v>
      </c>
      <c r="T6" s="78" t="s">
        <v>2</v>
      </c>
      <c r="U6" s="79" t="s">
        <v>38</v>
      </c>
      <c r="V6" s="77" t="s">
        <v>32</v>
      </c>
      <c r="W6" s="78" t="s">
        <v>2</v>
      </c>
      <c r="X6" s="80" t="s">
        <v>31</v>
      </c>
      <c r="Y6" s="81" t="s">
        <v>32</v>
      </c>
      <c r="Z6" s="78" t="s">
        <v>2</v>
      </c>
      <c r="AA6" s="80" t="s">
        <v>31</v>
      </c>
      <c r="AB6" s="81" t="s">
        <v>32</v>
      </c>
      <c r="AC6" s="78" t="s">
        <v>2</v>
      </c>
      <c r="AD6" s="80" t="s">
        <v>31</v>
      </c>
      <c r="AE6" s="24"/>
      <c r="AF6" s="274"/>
      <c r="AG6" s="91" t="s">
        <v>11</v>
      </c>
      <c r="AH6" s="85" t="s">
        <v>6</v>
      </c>
      <c r="AI6" s="86" t="s">
        <v>7</v>
      </c>
      <c r="AJ6" s="87" t="s">
        <v>8</v>
      </c>
      <c r="AK6" s="88" t="s">
        <v>9</v>
      </c>
      <c r="AL6" s="89" t="s">
        <v>10</v>
      </c>
      <c r="AM6" s="90" t="s">
        <v>20</v>
      </c>
      <c r="AN6" s="9"/>
      <c r="AO6" s="65" t="s">
        <v>11</v>
      </c>
      <c r="AP6" s="64" t="s">
        <v>6</v>
      </c>
      <c r="AQ6" s="65" t="s">
        <v>7</v>
      </c>
      <c r="AR6" s="66" t="s">
        <v>8</v>
      </c>
      <c r="AS6" s="65" t="s">
        <v>9</v>
      </c>
      <c r="AT6" s="42" t="s">
        <v>10</v>
      </c>
      <c r="AU6" s="35" t="s">
        <v>20</v>
      </c>
      <c r="AV6" s="9"/>
      <c r="AW6" s="46" t="s">
        <v>15</v>
      </c>
      <c r="AX6" s="47" t="s">
        <v>14</v>
      </c>
      <c r="AY6" s="47" t="s">
        <v>16</v>
      </c>
      <c r="AZ6" s="48" t="s">
        <v>17</v>
      </c>
      <c r="BA6" s="24"/>
      <c r="BB6" s="52" t="s">
        <v>18</v>
      </c>
      <c r="BC6" s="53" t="s">
        <v>19</v>
      </c>
      <c r="BD6" s="53" t="s">
        <v>30</v>
      </c>
      <c r="BE6" s="53" t="s">
        <v>33</v>
      </c>
      <c r="BF6" s="98" t="s">
        <v>34</v>
      </c>
      <c r="BH6" s="193" t="s">
        <v>45</v>
      </c>
      <c r="BI6" s="195" t="s">
        <v>241</v>
      </c>
      <c r="BJ6" s="197" t="s">
        <v>243</v>
      </c>
      <c r="BK6" s="193" t="s">
        <v>45</v>
      </c>
      <c r="BL6" s="195" t="s">
        <v>241</v>
      </c>
      <c r="BM6" s="197" t="s">
        <v>243</v>
      </c>
    </row>
    <row r="7" spans="1:65" ht="17" x14ac:dyDescent="0.2">
      <c r="A7" s="102">
        <v>1</v>
      </c>
      <c r="B7" s="103" t="s">
        <v>52</v>
      </c>
      <c r="C7" s="103" t="s">
        <v>53</v>
      </c>
      <c r="D7" s="206">
        <v>205</v>
      </c>
      <c r="E7" s="206">
        <f>+I7+M7+P7</f>
        <v>205</v>
      </c>
      <c r="F7" s="206">
        <f>+E7-D7</f>
        <v>0</v>
      </c>
      <c r="G7" s="207" t="s">
        <v>42</v>
      </c>
      <c r="H7" s="134"/>
      <c r="I7" s="162">
        <v>200</v>
      </c>
      <c r="J7" s="162">
        <v>200</v>
      </c>
      <c r="K7" s="162"/>
      <c r="L7" s="162"/>
      <c r="M7" s="162">
        <v>0</v>
      </c>
      <c r="N7" s="162"/>
      <c r="O7" s="162"/>
      <c r="P7" s="162">
        <v>5</v>
      </c>
      <c r="Q7" s="162">
        <v>0</v>
      </c>
      <c r="R7" s="162">
        <v>5</v>
      </c>
      <c r="S7" s="131">
        <v>2667</v>
      </c>
      <c r="T7" s="108"/>
      <c r="U7" s="108">
        <f>+S7+T7</f>
        <v>2667</v>
      </c>
      <c r="V7" s="111">
        <v>2500</v>
      </c>
      <c r="W7" s="108"/>
      <c r="X7" s="108">
        <f>+V7+W7</f>
        <v>2500</v>
      </c>
      <c r="Y7" s="112">
        <v>1932.7731092436975</v>
      </c>
      <c r="Z7" s="108"/>
      <c r="AA7" s="113">
        <f>+Y7+Z7</f>
        <v>1932.7731092436975</v>
      </c>
      <c r="AB7" s="82"/>
      <c r="AC7" s="60">
        <f>+AB7*0.19</f>
        <v>0</v>
      </c>
      <c r="AD7" s="61">
        <f>+AB7+AC7</f>
        <v>0</v>
      </c>
      <c r="AE7" s="9"/>
      <c r="AF7" s="73">
        <f>AVERAGE(S7,V7,Y7)</f>
        <v>2366.5910364145657</v>
      </c>
      <c r="AG7" s="74"/>
      <c r="AH7" s="75">
        <f>+(S7-$AF7)/$AF7</f>
        <v>0.12693742136392103</v>
      </c>
      <c r="AI7" s="75">
        <f>+(V7-$AF7)/$AF7</f>
        <v>5.6371786055419044E-2</v>
      </c>
      <c r="AJ7" s="76">
        <f>+(Y7-$AF7)/$AF7</f>
        <v>-0.1833092074193399</v>
      </c>
      <c r="AK7" s="69">
        <f>+(Z7-$AF7)/$AF7</f>
        <v>-1</v>
      </c>
      <c r="AL7" s="58"/>
      <c r="AM7" s="59"/>
      <c r="AN7" s="9"/>
      <c r="AO7" s="115"/>
      <c r="AP7" s="117">
        <v>2667</v>
      </c>
      <c r="AQ7" s="118">
        <v>2500</v>
      </c>
      <c r="AR7" s="119">
        <v>1932.7731092436975</v>
      </c>
      <c r="AS7" s="120"/>
      <c r="AT7" s="45"/>
      <c r="AU7" s="33"/>
      <c r="AV7" s="25"/>
      <c r="AW7" s="29">
        <f>+AVERAGE(AP7:AS7)</f>
        <v>2366.5910364145657</v>
      </c>
      <c r="AX7" s="30">
        <f>+MEDIAN(AP7:AS7)</f>
        <v>2500</v>
      </c>
      <c r="AY7" s="31">
        <f>+GEOMEAN(AP7:AS7)</f>
        <v>2344.4877416130971</v>
      </c>
      <c r="AZ7" s="32">
        <f>+HARMEAN(AP7:AS7)</f>
        <v>2321.3625704363485</v>
      </c>
      <c r="BA7" s="9"/>
      <c r="BB7" s="36" t="str">
        <f>+_xlfn.XLOOKUP(BC7,AW7:AZ7,$AW$6:$AZ$6)</f>
        <v>MEDIA ARMÓNICA</v>
      </c>
      <c r="BC7" s="37">
        <f>+MIN(AW7:AZ7)</f>
        <v>2321.3625704363485</v>
      </c>
      <c r="BD7" s="37"/>
      <c r="BE7" s="37">
        <f>ROUNDUP(BC7+BD7,0)</f>
        <v>2322</v>
      </c>
      <c r="BF7" s="38">
        <f t="shared" ref="BF7:BF38" si="0">+BE7*D7</f>
        <v>476010</v>
      </c>
      <c r="BH7" s="1">
        <f>+I7</f>
        <v>200</v>
      </c>
      <c r="BI7" s="1">
        <f>+M7</f>
        <v>0</v>
      </c>
      <c r="BJ7" s="1">
        <f>+P7</f>
        <v>5</v>
      </c>
      <c r="BK7" s="49">
        <f>+BH7*$BE7</f>
        <v>464400</v>
      </c>
      <c r="BL7" s="49">
        <f t="shared" ref="BL7:BM22" si="1">+BI7*$BE7</f>
        <v>0</v>
      </c>
      <c r="BM7" s="49">
        <f t="shared" si="1"/>
        <v>11610</v>
      </c>
    </row>
    <row r="8" spans="1:65" ht="17" x14ac:dyDescent="0.2">
      <c r="A8" s="104">
        <v>2</v>
      </c>
      <c r="B8" s="105" t="s">
        <v>54</v>
      </c>
      <c r="C8" s="105" t="s">
        <v>55</v>
      </c>
      <c r="D8" s="140">
        <v>14</v>
      </c>
      <c r="E8" s="140">
        <f t="shared" ref="E8:E71" si="2">+I8+M8+P8</f>
        <v>14</v>
      </c>
      <c r="F8" s="140">
        <f t="shared" ref="F8:F71" si="3">+E8-D8</f>
        <v>0</v>
      </c>
      <c r="G8" s="208" t="s">
        <v>226</v>
      </c>
      <c r="H8" s="135"/>
      <c r="I8" s="162">
        <v>10</v>
      </c>
      <c r="J8" s="162"/>
      <c r="K8" s="162"/>
      <c r="L8" s="162">
        <v>10</v>
      </c>
      <c r="M8" s="162">
        <v>0</v>
      </c>
      <c r="N8" s="162"/>
      <c r="O8" s="162"/>
      <c r="P8" s="162">
        <v>4</v>
      </c>
      <c r="Q8" s="162">
        <v>2</v>
      </c>
      <c r="R8" s="162">
        <v>2</v>
      </c>
      <c r="S8" s="132">
        <v>52000</v>
      </c>
      <c r="T8" s="109"/>
      <c r="U8" s="109">
        <f t="shared" ref="U8:U11" si="4">+S8+T8</f>
        <v>52000</v>
      </c>
      <c r="V8" s="110">
        <v>30000</v>
      </c>
      <c r="W8" s="109"/>
      <c r="X8" s="109">
        <f t="shared" ref="X8:X71" si="5">+V8+W8</f>
        <v>30000</v>
      </c>
      <c r="Y8" s="107">
        <v>18487.394957983193</v>
      </c>
      <c r="Z8" s="109"/>
      <c r="AA8" s="114">
        <f t="shared" ref="AA8:AA71" si="6">+Y8+Z8</f>
        <v>18487.394957983193</v>
      </c>
      <c r="AB8" s="83"/>
      <c r="AC8" s="57">
        <f t="shared" ref="AC8:AC10" si="7">+AB8*0.19</f>
        <v>0</v>
      </c>
      <c r="AD8" s="62">
        <f t="shared" ref="AD8:AD10" si="8">+AB8+AC8</f>
        <v>0</v>
      </c>
      <c r="AE8" s="9"/>
      <c r="AF8" s="27">
        <f t="shared" ref="AF8:AF71" si="9">AVERAGE(S8,V8,Y8)</f>
        <v>33495.798319327732</v>
      </c>
      <c r="AG8" s="26"/>
      <c r="AH8" s="6">
        <f t="shared" ref="AH8:AH71" si="10">+(S8-$AF8)/$AF8</f>
        <v>0.55243351731058699</v>
      </c>
      <c r="AI8" s="6">
        <f t="shared" ref="AI8:AI71" si="11">+(V8-$AF8)/$AF8</f>
        <v>-0.10436527847466134</v>
      </c>
      <c r="AJ8" s="28">
        <f t="shared" ref="AJ8:AJ71" si="12">+(Y8-$AF8)/$AF8</f>
        <v>-0.44806823883592578</v>
      </c>
      <c r="AK8" s="69"/>
      <c r="AL8" s="56"/>
      <c r="AM8" s="56"/>
      <c r="AN8" s="9"/>
      <c r="AO8" s="115"/>
      <c r="AP8" s="121" t="s">
        <v>336</v>
      </c>
      <c r="AQ8" s="84">
        <v>30000</v>
      </c>
      <c r="AR8" s="97">
        <v>18487.394957983193</v>
      </c>
      <c r="AS8" s="122"/>
      <c r="AT8" s="96"/>
      <c r="AU8" s="96"/>
      <c r="AV8" s="25"/>
      <c r="AW8" s="94">
        <f t="shared" ref="AW8:AW14" si="13">+AVERAGE(AP8:AS8)</f>
        <v>24243.697478991598</v>
      </c>
      <c r="AX8" s="93">
        <f t="shared" ref="AX8:AX14" si="14">+MEDIAN(AP8:AS8)</f>
        <v>24243.697478991598</v>
      </c>
      <c r="AY8" s="72">
        <f t="shared" ref="AY8:AY14" si="15">+GEOMEAN(AP8:AS8)</f>
        <v>23550.410797680277</v>
      </c>
      <c r="AZ8" s="95">
        <f t="shared" ref="AZ8:AZ14" si="16">+HARMEAN(AP8:AS8)</f>
        <v>22876.949740034663</v>
      </c>
      <c r="BA8" s="9"/>
      <c r="BB8" s="36" t="str">
        <f t="shared" ref="BB8:BB10" si="17">+_xlfn.XLOOKUP(BC8,AW8:AZ8,$AW$6:$AZ$6)</f>
        <v>MEDIA ARMÓNICA</v>
      </c>
      <c r="BC8" s="37">
        <f t="shared" ref="BC8:BC10" si="18">+MIN(AW8:AZ8)</f>
        <v>22876.949740034663</v>
      </c>
      <c r="BD8" s="37"/>
      <c r="BE8" s="37">
        <f t="shared" ref="BE8:BE10" si="19">ROUNDUP(BC8+BD8,0)</f>
        <v>22877</v>
      </c>
      <c r="BF8" s="38">
        <f t="shared" si="0"/>
        <v>320278</v>
      </c>
      <c r="BH8" s="1">
        <f t="shared" ref="BH8:BH71" si="20">+I8</f>
        <v>10</v>
      </c>
      <c r="BI8" s="1">
        <f t="shared" ref="BI8:BI71" si="21">+M8</f>
        <v>0</v>
      </c>
      <c r="BJ8" s="1">
        <f t="shared" ref="BJ8:BJ71" si="22">+P8</f>
        <v>4</v>
      </c>
      <c r="BK8" s="49">
        <f t="shared" ref="BK8:BK71" si="23">+BH8*$BE8</f>
        <v>228770</v>
      </c>
      <c r="BL8" s="49">
        <f t="shared" si="1"/>
        <v>0</v>
      </c>
      <c r="BM8" s="49">
        <f t="shared" si="1"/>
        <v>91508</v>
      </c>
    </row>
    <row r="9" spans="1:65" ht="17" x14ac:dyDescent="0.2">
      <c r="A9" s="104">
        <v>3</v>
      </c>
      <c r="B9" s="105" t="s">
        <v>56</v>
      </c>
      <c r="C9" s="105" t="s">
        <v>57</v>
      </c>
      <c r="D9" s="140">
        <v>22</v>
      </c>
      <c r="E9" s="140">
        <f t="shared" si="2"/>
        <v>22</v>
      </c>
      <c r="F9" s="140">
        <f t="shared" si="3"/>
        <v>0</v>
      </c>
      <c r="G9" s="208" t="s">
        <v>226</v>
      </c>
      <c r="H9" s="135"/>
      <c r="I9" s="162">
        <v>20</v>
      </c>
      <c r="J9" s="162">
        <v>10</v>
      </c>
      <c r="K9" s="162"/>
      <c r="L9" s="162">
        <v>10</v>
      </c>
      <c r="M9" s="162">
        <v>0</v>
      </c>
      <c r="N9" s="162"/>
      <c r="O9" s="162"/>
      <c r="P9" s="162">
        <v>2</v>
      </c>
      <c r="Q9" s="162">
        <v>1</v>
      </c>
      <c r="R9" s="162">
        <v>1</v>
      </c>
      <c r="S9" s="132">
        <v>44817</v>
      </c>
      <c r="T9" s="109">
        <f t="shared" ref="T9:T11" si="24">+S9*0.19</f>
        <v>8515.23</v>
      </c>
      <c r="U9" s="109">
        <f t="shared" si="4"/>
        <v>53332.229999999996</v>
      </c>
      <c r="V9" s="110">
        <v>30000</v>
      </c>
      <c r="W9" s="109">
        <f t="shared" ref="W9:W71" si="25">+V9*0.19</f>
        <v>5700</v>
      </c>
      <c r="X9" s="109">
        <f t="shared" si="5"/>
        <v>35700</v>
      </c>
      <c r="Y9" s="107">
        <v>29831.932773109245</v>
      </c>
      <c r="Z9" s="109">
        <f t="shared" ref="Z9:Z71" si="26">+Y9*0.19</f>
        <v>5668.0672268907565</v>
      </c>
      <c r="AA9" s="114">
        <f t="shared" si="6"/>
        <v>35500</v>
      </c>
      <c r="AB9" s="83"/>
      <c r="AC9" s="57">
        <f t="shared" si="7"/>
        <v>0</v>
      </c>
      <c r="AD9" s="62">
        <f t="shared" si="8"/>
        <v>0</v>
      </c>
      <c r="AE9" s="9"/>
      <c r="AF9" s="27">
        <f t="shared" si="9"/>
        <v>34882.977591036419</v>
      </c>
      <c r="AG9" s="26"/>
      <c r="AH9" s="6">
        <f t="shared" si="10"/>
        <v>0.28478137747954874</v>
      </c>
      <c r="AI9" s="6">
        <f t="shared" si="11"/>
        <v>-0.13998167382050425</v>
      </c>
      <c r="AJ9" s="28">
        <f t="shared" si="12"/>
        <v>-0.14479970365904479</v>
      </c>
      <c r="AK9" s="69"/>
      <c r="AL9" s="56"/>
      <c r="AM9" s="56"/>
      <c r="AN9" s="9"/>
      <c r="AO9" s="115"/>
      <c r="AP9" s="121" t="s">
        <v>337</v>
      </c>
      <c r="AQ9" s="84">
        <v>30000</v>
      </c>
      <c r="AR9" s="97">
        <v>29831.932773109245</v>
      </c>
      <c r="AS9" s="122"/>
      <c r="AT9" s="96"/>
      <c r="AU9" s="96"/>
      <c r="AV9" s="25"/>
      <c r="AW9" s="94">
        <f t="shared" si="13"/>
        <v>29915.966386554624</v>
      </c>
      <c r="AX9" s="93">
        <f t="shared" si="14"/>
        <v>29915.966386554624</v>
      </c>
      <c r="AY9" s="72">
        <f t="shared" si="15"/>
        <v>29915.848361583819</v>
      </c>
      <c r="AZ9" s="95">
        <f t="shared" si="16"/>
        <v>29915.73033707865</v>
      </c>
      <c r="BA9" s="9"/>
      <c r="BB9" s="36" t="str">
        <f t="shared" si="17"/>
        <v>MEDIA ARMÓNICA</v>
      </c>
      <c r="BC9" s="37">
        <f t="shared" si="18"/>
        <v>29915.73033707865</v>
      </c>
      <c r="BD9" s="37">
        <f t="shared" ref="BD9:BD10" si="27">+BC9*0.19</f>
        <v>5683.9887640449433</v>
      </c>
      <c r="BE9" s="37">
        <f t="shared" si="19"/>
        <v>35600</v>
      </c>
      <c r="BF9" s="38">
        <f t="shared" si="0"/>
        <v>783200</v>
      </c>
      <c r="BH9" s="1">
        <f t="shared" si="20"/>
        <v>20</v>
      </c>
      <c r="BI9" s="1">
        <f t="shared" si="21"/>
        <v>0</v>
      </c>
      <c r="BJ9" s="1">
        <f t="shared" si="22"/>
        <v>2</v>
      </c>
      <c r="BK9" s="49">
        <f t="shared" si="23"/>
        <v>712000</v>
      </c>
      <c r="BL9" s="49">
        <f t="shared" si="1"/>
        <v>0</v>
      </c>
      <c r="BM9" s="49">
        <f t="shared" si="1"/>
        <v>71200</v>
      </c>
    </row>
    <row r="10" spans="1:65" ht="17" x14ac:dyDescent="0.2">
      <c r="A10" s="104">
        <v>4</v>
      </c>
      <c r="B10" s="105" t="s">
        <v>58</v>
      </c>
      <c r="C10" s="105" t="s">
        <v>59</v>
      </c>
      <c r="D10" s="140">
        <v>12</v>
      </c>
      <c r="E10" s="140">
        <f t="shared" si="2"/>
        <v>12</v>
      </c>
      <c r="F10" s="140">
        <f t="shared" si="3"/>
        <v>0</v>
      </c>
      <c r="G10" s="208" t="s">
        <v>42</v>
      </c>
      <c r="H10" s="135"/>
      <c r="I10" s="162">
        <v>12</v>
      </c>
      <c r="J10" s="162"/>
      <c r="K10" s="162"/>
      <c r="L10" s="162">
        <v>12</v>
      </c>
      <c r="M10" s="162">
        <v>0</v>
      </c>
      <c r="N10" s="162"/>
      <c r="O10" s="162"/>
      <c r="P10" s="162"/>
      <c r="Q10" s="162"/>
      <c r="R10" s="162"/>
      <c r="S10" s="132">
        <v>6383</v>
      </c>
      <c r="T10" s="109">
        <f t="shared" si="24"/>
        <v>1212.77</v>
      </c>
      <c r="U10" s="109">
        <f t="shared" si="4"/>
        <v>7595.77</v>
      </c>
      <c r="V10" s="110">
        <v>8000</v>
      </c>
      <c r="W10" s="109">
        <f t="shared" si="25"/>
        <v>1520</v>
      </c>
      <c r="X10" s="109">
        <f t="shared" si="5"/>
        <v>9520</v>
      </c>
      <c r="Y10" s="107">
        <v>4957.9831932773113</v>
      </c>
      <c r="Z10" s="109">
        <f t="shared" si="26"/>
        <v>942.01680672268913</v>
      </c>
      <c r="AA10" s="114">
        <f t="shared" si="6"/>
        <v>5900</v>
      </c>
      <c r="AB10" s="83"/>
      <c r="AC10" s="57">
        <f t="shared" si="7"/>
        <v>0</v>
      </c>
      <c r="AD10" s="62">
        <f t="shared" si="8"/>
        <v>0</v>
      </c>
      <c r="AE10" s="9"/>
      <c r="AF10" s="27">
        <f t="shared" si="9"/>
        <v>6446.9943977591038</v>
      </c>
      <c r="AG10" s="26"/>
      <c r="AH10" s="6">
        <f t="shared" si="10"/>
        <v>-9.9262375319183541E-3</v>
      </c>
      <c r="AI10" s="6">
        <f t="shared" si="11"/>
        <v>0.24088831266562011</v>
      </c>
      <c r="AJ10" s="28">
        <f t="shared" si="12"/>
        <v>-0.23096207513370176</v>
      </c>
      <c r="AK10" s="69"/>
      <c r="AL10" s="56"/>
      <c r="AM10" s="56"/>
      <c r="AN10" s="9"/>
      <c r="AO10" s="115"/>
      <c r="AP10" s="121">
        <v>6383</v>
      </c>
      <c r="AQ10" s="84" t="s">
        <v>338</v>
      </c>
      <c r="AR10" s="97">
        <v>4957.9831932773113</v>
      </c>
      <c r="AS10" s="122"/>
      <c r="AT10" s="96"/>
      <c r="AU10" s="96"/>
      <c r="AV10" s="25"/>
      <c r="AW10" s="94">
        <f t="shared" si="13"/>
        <v>5670.4915966386561</v>
      </c>
      <c r="AX10" s="93">
        <f t="shared" si="14"/>
        <v>5670.4915966386561</v>
      </c>
      <c r="AY10" s="72">
        <f t="shared" si="15"/>
        <v>5625.5494596251729</v>
      </c>
      <c r="AZ10" s="95">
        <f t="shared" si="16"/>
        <v>5580.9635167167198</v>
      </c>
      <c r="BA10" s="9"/>
      <c r="BB10" s="36" t="str">
        <f t="shared" si="17"/>
        <v>MEDIA ARMÓNICA</v>
      </c>
      <c r="BC10" s="37">
        <f t="shared" si="18"/>
        <v>5580.9635167167198</v>
      </c>
      <c r="BD10" s="37">
        <f t="shared" si="27"/>
        <v>1060.3830681761767</v>
      </c>
      <c r="BE10" s="37">
        <f t="shared" si="19"/>
        <v>6642</v>
      </c>
      <c r="BF10" s="38">
        <f t="shared" si="0"/>
        <v>79704</v>
      </c>
      <c r="BH10" s="1">
        <f t="shared" si="20"/>
        <v>12</v>
      </c>
      <c r="BI10" s="1">
        <f t="shared" si="21"/>
        <v>0</v>
      </c>
      <c r="BJ10" s="1">
        <f t="shared" si="22"/>
        <v>0</v>
      </c>
      <c r="BK10" s="49">
        <f t="shared" si="23"/>
        <v>79704</v>
      </c>
      <c r="BL10" s="49">
        <f t="shared" si="1"/>
        <v>0</v>
      </c>
      <c r="BM10" s="49">
        <f t="shared" si="1"/>
        <v>0</v>
      </c>
    </row>
    <row r="11" spans="1:65" ht="17" x14ac:dyDescent="0.2">
      <c r="A11" s="104">
        <v>5</v>
      </c>
      <c r="B11" s="105" t="s">
        <v>60</v>
      </c>
      <c r="C11" s="105" t="s">
        <v>61</v>
      </c>
      <c r="D11" s="140">
        <v>6</v>
      </c>
      <c r="E11" s="140">
        <f t="shared" si="2"/>
        <v>6</v>
      </c>
      <c r="F11" s="140">
        <f t="shared" si="3"/>
        <v>0</v>
      </c>
      <c r="G11" s="208" t="s">
        <v>42</v>
      </c>
      <c r="H11" s="135"/>
      <c r="I11" s="162">
        <v>6</v>
      </c>
      <c r="J11" s="162">
        <v>3</v>
      </c>
      <c r="K11" s="162"/>
      <c r="L11" s="162">
        <v>3</v>
      </c>
      <c r="M11" s="162">
        <v>0</v>
      </c>
      <c r="N11" s="162"/>
      <c r="O11" s="162"/>
      <c r="P11" s="162"/>
      <c r="Q11" s="162"/>
      <c r="R11" s="162"/>
      <c r="S11" s="132">
        <v>6044</v>
      </c>
      <c r="T11" s="109">
        <f t="shared" si="24"/>
        <v>1148.3599999999999</v>
      </c>
      <c r="U11" s="109">
        <f t="shared" si="4"/>
        <v>7192.36</v>
      </c>
      <c r="V11" s="110">
        <v>4000</v>
      </c>
      <c r="W11" s="109">
        <f t="shared" si="25"/>
        <v>760</v>
      </c>
      <c r="X11" s="109">
        <f t="shared" si="5"/>
        <v>4760</v>
      </c>
      <c r="Y11" s="107">
        <v>2857.1428571428573</v>
      </c>
      <c r="Z11" s="109">
        <f t="shared" si="26"/>
        <v>542.85714285714289</v>
      </c>
      <c r="AA11" s="114">
        <f t="shared" si="6"/>
        <v>3400</v>
      </c>
      <c r="AB11" s="83"/>
      <c r="AC11" s="57">
        <f>+AB11*0.19</f>
        <v>0</v>
      </c>
      <c r="AD11" s="62">
        <f>+AB11+AC11</f>
        <v>0</v>
      </c>
      <c r="AE11" s="9"/>
      <c r="AF11" s="27">
        <f t="shared" si="9"/>
        <v>4300.3809523809523</v>
      </c>
      <c r="AG11" s="26"/>
      <c r="AH11" s="6">
        <f t="shared" si="10"/>
        <v>0.40545688089648763</v>
      </c>
      <c r="AI11" s="6">
        <f t="shared" si="11"/>
        <v>-6.9849847189617731E-2</v>
      </c>
      <c r="AJ11" s="28">
        <f t="shared" si="12"/>
        <v>-0.33560703370686978</v>
      </c>
      <c r="AK11" s="69"/>
      <c r="AL11" s="56"/>
      <c r="AM11" s="56"/>
      <c r="AN11" s="9"/>
      <c r="AO11" s="116"/>
      <c r="AP11" s="121">
        <v>6044</v>
      </c>
      <c r="AQ11" s="84">
        <v>4000</v>
      </c>
      <c r="AR11" s="97">
        <v>2857.1428571428573</v>
      </c>
      <c r="AS11" s="122"/>
      <c r="AT11" s="96"/>
      <c r="AU11" s="96"/>
      <c r="AV11" s="25"/>
      <c r="AW11" s="94">
        <f t="shared" si="13"/>
        <v>4300.3809523809523</v>
      </c>
      <c r="AX11" s="93">
        <f t="shared" si="14"/>
        <v>4000</v>
      </c>
      <c r="AY11" s="72">
        <f t="shared" si="15"/>
        <v>4103.0373233129221</v>
      </c>
      <c r="AZ11" s="95">
        <f t="shared" si="16"/>
        <v>3919.2460660556799</v>
      </c>
      <c r="BA11" s="9"/>
      <c r="BB11" s="36" t="str">
        <f>+_xlfn.XLOOKUP(BC11,AW11:AZ11,$AW$6:$AZ$6)</f>
        <v>MEDIA ARMÓNICA</v>
      </c>
      <c r="BC11" s="37">
        <f>+MIN(AW11:AZ11)</f>
        <v>3919.2460660556799</v>
      </c>
      <c r="BD11" s="37">
        <f>+BC11*0.19</f>
        <v>744.6567525505792</v>
      </c>
      <c r="BE11" s="37">
        <f>ROUNDUP(BC11+BD11,0)</f>
        <v>4664</v>
      </c>
      <c r="BF11" s="38">
        <f t="shared" si="0"/>
        <v>27984</v>
      </c>
      <c r="BH11" s="1">
        <f t="shared" si="20"/>
        <v>6</v>
      </c>
      <c r="BI11" s="1">
        <f t="shared" si="21"/>
        <v>0</v>
      </c>
      <c r="BJ11" s="1">
        <f t="shared" si="22"/>
        <v>0</v>
      </c>
      <c r="BK11" s="49">
        <f t="shared" si="23"/>
        <v>27984</v>
      </c>
      <c r="BL11" s="49">
        <f t="shared" si="1"/>
        <v>0</v>
      </c>
      <c r="BM11" s="49">
        <f t="shared" si="1"/>
        <v>0</v>
      </c>
    </row>
    <row r="12" spans="1:65" ht="17" x14ac:dyDescent="0.2">
      <c r="A12" s="104">
        <v>6</v>
      </c>
      <c r="B12" s="105" t="s">
        <v>62</v>
      </c>
      <c r="C12" s="105" t="s">
        <v>63</v>
      </c>
      <c r="D12" s="140">
        <v>6</v>
      </c>
      <c r="E12" s="140">
        <f t="shared" si="2"/>
        <v>6</v>
      </c>
      <c r="F12" s="140">
        <f t="shared" si="3"/>
        <v>0</v>
      </c>
      <c r="G12" s="208" t="s">
        <v>42</v>
      </c>
      <c r="H12" s="136"/>
      <c r="I12" s="162">
        <v>6</v>
      </c>
      <c r="J12" s="162">
        <v>3</v>
      </c>
      <c r="K12" s="162"/>
      <c r="L12" s="162">
        <v>3</v>
      </c>
      <c r="M12" s="162">
        <v>0</v>
      </c>
      <c r="N12" s="162"/>
      <c r="O12" s="162"/>
      <c r="P12" s="162"/>
      <c r="Q12" s="162"/>
      <c r="R12" s="162"/>
      <c r="S12" s="132">
        <v>6047</v>
      </c>
      <c r="T12" s="109">
        <f t="shared" ref="T12:T13" si="28">+S12*0.19</f>
        <v>1148.93</v>
      </c>
      <c r="U12" s="109">
        <f t="shared" ref="U12:U13" si="29">+S12+T12</f>
        <v>7195.93</v>
      </c>
      <c r="V12" s="110">
        <v>4000</v>
      </c>
      <c r="W12" s="109">
        <f t="shared" si="25"/>
        <v>760</v>
      </c>
      <c r="X12" s="109">
        <f t="shared" si="5"/>
        <v>4760</v>
      </c>
      <c r="Y12" s="107">
        <v>2857.1428571428573</v>
      </c>
      <c r="Z12" s="109">
        <f t="shared" si="26"/>
        <v>542.85714285714289</v>
      </c>
      <c r="AA12" s="114">
        <f t="shared" si="6"/>
        <v>3400</v>
      </c>
      <c r="AB12" s="83"/>
      <c r="AC12" s="57">
        <f>+AB12*0.19</f>
        <v>0</v>
      </c>
      <c r="AD12" s="62">
        <f t="shared" ref="AD12:AD13" si="30">+AB12+AC12</f>
        <v>0</v>
      </c>
      <c r="AE12" s="9"/>
      <c r="AF12" s="27">
        <f t="shared" si="9"/>
        <v>4301.3809523809523</v>
      </c>
      <c r="AG12" s="26"/>
      <c r="AH12" s="6">
        <f t="shared" si="10"/>
        <v>0.40582758582515033</v>
      </c>
      <c r="AI12" s="6">
        <f t="shared" si="11"/>
        <v>-7.006609173133764E-2</v>
      </c>
      <c r="AJ12" s="28">
        <f t="shared" si="12"/>
        <v>-0.33576149409381256</v>
      </c>
      <c r="AK12" s="70">
        <f t="shared" ref="AK12:AK13" si="31">+(Z12-$AF12)/$AF12</f>
        <v>-0.87379468387782433</v>
      </c>
      <c r="AL12" s="56"/>
      <c r="AM12" s="56"/>
      <c r="AN12" s="9"/>
      <c r="AO12" s="116"/>
      <c r="AP12" s="121">
        <v>6047</v>
      </c>
      <c r="AQ12" s="84">
        <v>4000</v>
      </c>
      <c r="AR12" s="97">
        <v>2857.1428571428573</v>
      </c>
      <c r="AS12" s="122"/>
      <c r="AT12" s="63"/>
      <c r="AU12" s="63"/>
      <c r="AV12" s="25"/>
      <c r="AW12" s="94">
        <f t="shared" si="13"/>
        <v>4301.3809523809523</v>
      </c>
      <c r="AX12" s="93">
        <f t="shared" si="14"/>
        <v>4000</v>
      </c>
      <c r="AY12" s="72">
        <f t="shared" si="15"/>
        <v>4103.7160722621629</v>
      </c>
      <c r="AZ12" s="95">
        <f t="shared" si="16"/>
        <v>3919.6663929821534</v>
      </c>
      <c r="BA12" s="9"/>
      <c r="BB12" s="36" t="str">
        <f t="shared" ref="BB12:BB13" si="32">+_xlfn.XLOOKUP(BC12,AW12:AZ12,$AW$6:$AZ$6)</f>
        <v>MEDIA ARMÓNICA</v>
      </c>
      <c r="BC12" s="37">
        <f t="shared" ref="BC12:BC13" si="33">+MIN(AW12:AZ12)</f>
        <v>3919.6663929821534</v>
      </c>
      <c r="BD12" s="37">
        <f t="shared" ref="BD12:BD13" si="34">+BC12*0.19</f>
        <v>744.73661466660917</v>
      </c>
      <c r="BE12" s="37">
        <f t="shared" ref="BE12:BE13" si="35">ROUNDUP(BC12+BD12,0)</f>
        <v>4665</v>
      </c>
      <c r="BF12" s="38">
        <f t="shared" si="0"/>
        <v>27990</v>
      </c>
      <c r="BH12" s="1">
        <f t="shared" si="20"/>
        <v>6</v>
      </c>
      <c r="BI12" s="1">
        <f t="shared" si="21"/>
        <v>0</v>
      </c>
      <c r="BJ12" s="1">
        <f t="shared" si="22"/>
        <v>0</v>
      </c>
      <c r="BK12" s="49">
        <f t="shared" si="23"/>
        <v>27990</v>
      </c>
      <c r="BL12" s="49">
        <f t="shared" si="1"/>
        <v>0</v>
      </c>
      <c r="BM12" s="49">
        <f t="shared" si="1"/>
        <v>0</v>
      </c>
    </row>
    <row r="13" spans="1:65" ht="18" thickBot="1" x14ac:dyDescent="0.25">
      <c r="A13" s="104">
        <v>7</v>
      </c>
      <c r="B13" s="105" t="s">
        <v>64</v>
      </c>
      <c r="C13" s="105" t="s">
        <v>65</v>
      </c>
      <c r="D13" s="140">
        <v>6</v>
      </c>
      <c r="E13" s="140">
        <f t="shared" si="2"/>
        <v>6</v>
      </c>
      <c r="F13" s="140">
        <f t="shared" si="3"/>
        <v>0</v>
      </c>
      <c r="G13" s="208" t="s">
        <v>42</v>
      </c>
      <c r="H13" s="136"/>
      <c r="I13" s="162">
        <v>6</v>
      </c>
      <c r="J13" s="162">
        <v>3</v>
      </c>
      <c r="K13" s="162"/>
      <c r="L13" s="162">
        <v>3</v>
      </c>
      <c r="M13" s="162">
        <v>0</v>
      </c>
      <c r="N13" s="162"/>
      <c r="O13" s="162"/>
      <c r="P13" s="162"/>
      <c r="Q13" s="162"/>
      <c r="R13" s="162"/>
      <c r="S13" s="132">
        <v>6048</v>
      </c>
      <c r="T13" s="109">
        <f t="shared" si="28"/>
        <v>1149.1200000000001</v>
      </c>
      <c r="U13" s="109">
        <f t="shared" si="29"/>
        <v>7197.12</v>
      </c>
      <c r="V13" s="110">
        <v>4000</v>
      </c>
      <c r="W13" s="109">
        <f t="shared" si="25"/>
        <v>760</v>
      </c>
      <c r="X13" s="109">
        <f t="shared" si="5"/>
        <v>4760</v>
      </c>
      <c r="Y13" s="107">
        <v>2857.1428571428573</v>
      </c>
      <c r="Z13" s="109">
        <f t="shared" si="26"/>
        <v>542.85714285714289</v>
      </c>
      <c r="AA13" s="114">
        <f t="shared" si="6"/>
        <v>3400</v>
      </c>
      <c r="AB13" s="83"/>
      <c r="AC13" s="57">
        <f t="shared" ref="AC13" si="36">+AB13*0.19</f>
        <v>0</v>
      </c>
      <c r="AD13" s="62">
        <f t="shared" si="30"/>
        <v>0</v>
      </c>
      <c r="AE13" s="9"/>
      <c r="AF13" s="27">
        <f t="shared" si="9"/>
        <v>4301.7142857142853</v>
      </c>
      <c r="AG13" s="26"/>
      <c r="AH13" s="6">
        <f t="shared" si="10"/>
        <v>0.40595111583421906</v>
      </c>
      <c r="AI13" s="6">
        <f t="shared" si="11"/>
        <v>-7.0138150903294283E-2</v>
      </c>
      <c r="AJ13" s="28">
        <f t="shared" si="12"/>
        <v>-0.33581296493092444</v>
      </c>
      <c r="AK13" s="71">
        <f t="shared" si="31"/>
        <v>-0.87380446333687556</v>
      </c>
      <c r="AL13" s="56"/>
      <c r="AM13" s="56"/>
      <c r="AN13" s="9"/>
      <c r="AO13" s="116"/>
      <c r="AP13" s="121">
        <v>6048</v>
      </c>
      <c r="AQ13" s="84">
        <v>4000</v>
      </c>
      <c r="AR13" s="97">
        <v>2857.1428571428573</v>
      </c>
      <c r="AS13" s="122"/>
      <c r="AT13" s="63"/>
      <c r="AU13" s="63"/>
      <c r="AV13" s="25"/>
      <c r="AW13" s="94">
        <f t="shared" si="13"/>
        <v>4301.7142857142853</v>
      </c>
      <c r="AX13" s="93">
        <f t="shared" si="14"/>
        <v>4000</v>
      </c>
      <c r="AY13" s="72">
        <f t="shared" si="15"/>
        <v>4103.9422720240727</v>
      </c>
      <c r="AZ13" s="95">
        <f t="shared" si="16"/>
        <v>3919.8064293121324</v>
      </c>
      <c r="BA13" s="9"/>
      <c r="BB13" s="36" t="str">
        <f t="shared" si="32"/>
        <v>MEDIA ARMÓNICA</v>
      </c>
      <c r="BC13" s="37">
        <f t="shared" si="33"/>
        <v>3919.8064293121324</v>
      </c>
      <c r="BD13" s="37">
        <f t="shared" si="34"/>
        <v>744.76322156930519</v>
      </c>
      <c r="BE13" s="37">
        <f t="shared" si="35"/>
        <v>4665</v>
      </c>
      <c r="BF13" s="38">
        <f t="shared" si="0"/>
        <v>27990</v>
      </c>
      <c r="BH13" s="1">
        <f t="shared" si="20"/>
        <v>6</v>
      </c>
      <c r="BI13" s="1">
        <f t="shared" si="21"/>
        <v>0</v>
      </c>
      <c r="BJ13" s="1">
        <f t="shared" si="22"/>
        <v>0</v>
      </c>
      <c r="BK13" s="49">
        <f t="shared" si="23"/>
        <v>27990</v>
      </c>
      <c r="BL13" s="49">
        <f t="shared" si="1"/>
        <v>0</v>
      </c>
      <c r="BM13" s="49">
        <f t="shared" si="1"/>
        <v>0</v>
      </c>
    </row>
    <row r="14" spans="1:65" ht="18" thickBot="1" x14ac:dyDescent="0.25">
      <c r="A14" s="104">
        <v>8</v>
      </c>
      <c r="B14" s="105" t="s">
        <v>66</v>
      </c>
      <c r="C14" s="105" t="s">
        <v>67</v>
      </c>
      <c r="D14" s="140">
        <v>6</v>
      </c>
      <c r="E14" s="140">
        <f t="shared" si="2"/>
        <v>6</v>
      </c>
      <c r="F14" s="140">
        <f t="shared" si="3"/>
        <v>0</v>
      </c>
      <c r="G14" s="208" t="s">
        <v>42</v>
      </c>
      <c r="H14" s="136"/>
      <c r="I14" s="162">
        <v>6</v>
      </c>
      <c r="J14" s="162">
        <v>3</v>
      </c>
      <c r="K14" s="162"/>
      <c r="L14" s="162">
        <v>3</v>
      </c>
      <c r="M14" s="162">
        <v>0</v>
      </c>
      <c r="N14" s="162"/>
      <c r="O14" s="162"/>
      <c r="P14" s="162"/>
      <c r="Q14" s="162"/>
      <c r="R14" s="162"/>
      <c r="S14" s="132">
        <v>6049</v>
      </c>
      <c r="T14" s="109">
        <f t="shared" ref="T14:T78" si="37">+S14*0.19</f>
        <v>1149.31</v>
      </c>
      <c r="U14" s="109">
        <f t="shared" ref="U14:U78" si="38">+S14+T14</f>
        <v>7198.3099999999995</v>
      </c>
      <c r="V14" s="110">
        <v>4000</v>
      </c>
      <c r="W14" s="109">
        <f t="shared" si="25"/>
        <v>760</v>
      </c>
      <c r="X14" s="109">
        <f t="shared" si="5"/>
        <v>4760</v>
      </c>
      <c r="Y14" s="107">
        <v>2857.1428571428573</v>
      </c>
      <c r="Z14" s="109">
        <f t="shared" si="26"/>
        <v>542.85714285714289</v>
      </c>
      <c r="AA14" s="114">
        <f t="shared" si="6"/>
        <v>3400</v>
      </c>
      <c r="AB14" s="100"/>
      <c r="AC14" s="99"/>
      <c r="AD14" s="101"/>
      <c r="AE14" s="9"/>
      <c r="AF14" s="27">
        <f t="shared" si="9"/>
        <v>4302.0476190476193</v>
      </c>
      <c r="AG14" s="26"/>
      <c r="AH14" s="6">
        <f t="shared" si="10"/>
        <v>0.40607462670046374</v>
      </c>
      <c r="AI14" s="6">
        <f t="shared" si="11"/>
        <v>-7.021019890860393E-2</v>
      </c>
      <c r="AJ14" s="28">
        <f t="shared" si="12"/>
        <v>-0.33586442779185988</v>
      </c>
      <c r="AK14" s="71"/>
      <c r="AL14" s="56"/>
      <c r="AM14" s="56"/>
      <c r="AN14" s="9"/>
      <c r="AO14" s="116"/>
      <c r="AP14" s="121">
        <v>6049</v>
      </c>
      <c r="AQ14" s="84">
        <v>4000</v>
      </c>
      <c r="AR14" s="97">
        <v>2857.1428571428573</v>
      </c>
      <c r="AS14" s="122"/>
      <c r="AT14" s="63"/>
      <c r="AU14" s="63"/>
      <c r="AV14" s="25"/>
      <c r="AW14" s="94">
        <f t="shared" si="13"/>
        <v>4302.0476190476193</v>
      </c>
      <c r="AX14" s="93">
        <f t="shared" si="14"/>
        <v>4000</v>
      </c>
      <c r="AY14" s="72">
        <f t="shared" si="15"/>
        <v>4104.1684468535204</v>
      </c>
      <c r="AZ14" s="95">
        <f t="shared" si="16"/>
        <v>3919.946429342895</v>
      </c>
      <c r="BA14" s="9"/>
      <c r="BB14" s="36" t="str">
        <f t="shared" ref="BB14:BB77" si="39">+_xlfn.XLOOKUP(BC14,AW14:AZ14,$AW$6:$AZ$6)</f>
        <v>MEDIA ARMÓNICA</v>
      </c>
      <c r="BC14" s="37">
        <f t="shared" ref="BC14:BC77" si="40">+MIN(AW14:AZ14)</f>
        <v>3919.946429342895</v>
      </c>
      <c r="BD14" s="37">
        <f t="shared" ref="BD14:BD77" si="41">+BC14*0.19</f>
        <v>744.78982157515009</v>
      </c>
      <c r="BE14" s="37">
        <f t="shared" ref="BE14:BE77" si="42">ROUNDUP(BC14+BD14,0)</f>
        <v>4665</v>
      </c>
      <c r="BF14" s="38">
        <f t="shared" si="0"/>
        <v>27990</v>
      </c>
      <c r="BH14" s="1">
        <f t="shared" si="20"/>
        <v>6</v>
      </c>
      <c r="BI14" s="1">
        <f t="shared" si="21"/>
        <v>0</v>
      </c>
      <c r="BJ14" s="1">
        <f t="shared" si="22"/>
        <v>0</v>
      </c>
      <c r="BK14" s="49">
        <f t="shared" si="23"/>
        <v>27990</v>
      </c>
      <c r="BL14" s="49">
        <f t="shared" si="1"/>
        <v>0</v>
      </c>
      <c r="BM14" s="49">
        <f t="shared" si="1"/>
        <v>0</v>
      </c>
    </row>
    <row r="15" spans="1:65" ht="18" thickBot="1" x14ac:dyDescent="0.25">
      <c r="A15" s="104">
        <v>9</v>
      </c>
      <c r="B15" s="105" t="s">
        <v>68</v>
      </c>
      <c r="C15" s="105" t="s">
        <v>69</v>
      </c>
      <c r="D15" s="140">
        <v>6</v>
      </c>
      <c r="E15" s="140">
        <f t="shared" si="2"/>
        <v>6</v>
      </c>
      <c r="F15" s="140">
        <f t="shared" si="3"/>
        <v>0</v>
      </c>
      <c r="G15" s="208" t="s">
        <v>42</v>
      </c>
      <c r="H15" s="136"/>
      <c r="I15" s="162">
        <v>6</v>
      </c>
      <c r="J15" s="162">
        <v>3</v>
      </c>
      <c r="K15" s="162"/>
      <c r="L15" s="162">
        <v>3</v>
      </c>
      <c r="M15" s="162">
        <v>0</v>
      </c>
      <c r="N15" s="162"/>
      <c r="O15" s="162"/>
      <c r="P15" s="162"/>
      <c r="Q15" s="162"/>
      <c r="R15" s="162"/>
      <c r="S15" s="132">
        <v>6052</v>
      </c>
      <c r="T15" s="109">
        <f t="shared" si="37"/>
        <v>1149.8800000000001</v>
      </c>
      <c r="U15" s="109">
        <f t="shared" si="38"/>
        <v>7201.88</v>
      </c>
      <c r="V15" s="110">
        <v>4000</v>
      </c>
      <c r="W15" s="109">
        <f t="shared" si="25"/>
        <v>760</v>
      </c>
      <c r="X15" s="109">
        <f t="shared" si="5"/>
        <v>4760</v>
      </c>
      <c r="Y15" s="107">
        <v>2857.1428571428573</v>
      </c>
      <c r="Z15" s="109">
        <f t="shared" si="26"/>
        <v>542.85714285714289</v>
      </c>
      <c r="AA15" s="114">
        <f t="shared" si="6"/>
        <v>3400</v>
      </c>
      <c r="AB15" s="100"/>
      <c r="AC15" s="99"/>
      <c r="AD15" s="101"/>
      <c r="AE15" s="9"/>
      <c r="AF15" s="27">
        <f t="shared" si="9"/>
        <v>4303.0476190476193</v>
      </c>
      <c r="AG15" s="26"/>
      <c r="AH15" s="6">
        <f t="shared" si="10"/>
        <v>0.40644504448674246</v>
      </c>
      <c r="AI15" s="6">
        <f t="shared" si="11"/>
        <v>-7.0426275950599845E-2</v>
      </c>
      <c r="AJ15" s="28">
        <f t="shared" si="12"/>
        <v>-0.33601876853614271</v>
      </c>
      <c r="AK15" s="71"/>
      <c r="AL15" s="56"/>
      <c r="AM15" s="56"/>
      <c r="AN15" s="9"/>
      <c r="AO15" s="116"/>
      <c r="AP15" s="121">
        <v>6052</v>
      </c>
      <c r="AQ15" s="84">
        <v>4000</v>
      </c>
      <c r="AR15" s="97">
        <v>2857.1428571428573</v>
      </c>
      <c r="AS15" s="122"/>
      <c r="AT15" s="63"/>
      <c r="AU15" s="63"/>
      <c r="AV15" s="25"/>
      <c r="AW15" s="94">
        <f t="shared" ref="AW15:AW77" si="43">+AVERAGE(AP15:AS15)</f>
        <v>4303.0476190476193</v>
      </c>
      <c r="AX15" s="93">
        <f t="shared" ref="AX15:AX77" si="44">+MEDIAN(AP15:AS15)</f>
        <v>4000</v>
      </c>
      <c r="AY15" s="72">
        <f t="shared" ref="AY15:AY77" si="45">+GEOMEAN(AP15:AS15)</f>
        <v>4104.8468218157686</v>
      </c>
      <c r="AZ15" s="95">
        <f t="shared" ref="AZ15:AZ77" si="46">+HARMEAN(AP15:AS15)</f>
        <v>3920.366211780964</v>
      </c>
      <c r="BA15" s="9"/>
      <c r="BB15" s="36" t="str">
        <f t="shared" si="39"/>
        <v>MEDIA ARMÓNICA</v>
      </c>
      <c r="BC15" s="37">
        <f t="shared" si="40"/>
        <v>3920.366211780964</v>
      </c>
      <c r="BD15" s="37">
        <f t="shared" si="41"/>
        <v>744.86958023838315</v>
      </c>
      <c r="BE15" s="37">
        <f t="shared" si="42"/>
        <v>4666</v>
      </c>
      <c r="BF15" s="38">
        <f t="shared" si="0"/>
        <v>27996</v>
      </c>
      <c r="BH15" s="1">
        <f t="shared" si="20"/>
        <v>6</v>
      </c>
      <c r="BI15" s="1">
        <f t="shared" si="21"/>
        <v>0</v>
      </c>
      <c r="BJ15" s="1">
        <f t="shared" si="22"/>
        <v>0</v>
      </c>
      <c r="BK15" s="49">
        <f t="shared" si="23"/>
        <v>27996</v>
      </c>
      <c r="BL15" s="49">
        <f t="shared" si="1"/>
        <v>0</v>
      </c>
      <c r="BM15" s="49">
        <f t="shared" si="1"/>
        <v>0</v>
      </c>
    </row>
    <row r="16" spans="1:65" ht="18" thickBot="1" x14ac:dyDescent="0.25">
      <c r="A16" s="104">
        <v>10</v>
      </c>
      <c r="B16" s="105" t="s">
        <v>70</v>
      </c>
      <c r="C16" s="105" t="s">
        <v>71</v>
      </c>
      <c r="D16" s="140">
        <v>30</v>
      </c>
      <c r="E16" s="140">
        <f t="shared" si="2"/>
        <v>30</v>
      </c>
      <c r="F16" s="140">
        <f t="shared" si="3"/>
        <v>0</v>
      </c>
      <c r="G16" s="208" t="s">
        <v>42</v>
      </c>
      <c r="H16" s="136"/>
      <c r="I16" s="162">
        <v>20</v>
      </c>
      <c r="J16" s="162">
        <v>20</v>
      </c>
      <c r="K16" s="162"/>
      <c r="L16" s="162"/>
      <c r="M16" s="162">
        <v>0</v>
      </c>
      <c r="N16" s="162"/>
      <c r="O16" s="162"/>
      <c r="P16" s="162">
        <v>10</v>
      </c>
      <c r="Q16" s="162">
        <v>0</v>
      </c>
      <c r="R16" s="162">
        <v>10</v>
      </c>
      <c r="S16" s="132">
        <v>3377</v>
      </c>
      <c r="T16" s="109">
        <f t="shared" si="37"/>
        <v>641.63</v>
      </c>
      <c r="U16" s="109">
        <f t="shared" si="38"/>
        <v>4018.63</v>
      </c>
      <c r="V16" s="110">
        <v>1500</v>
      </c>
      <c r="W16" s="109">
        <f t="shared" si="25"/>
        <v>285</v>
      </c>
      <c r="X16" s="109">
        <f t="shared" si="5"/>
        <v>1785</v>
      </c>
      <c r="Y16" s="107">
        <v>1596.6386554621849</v>
      </c>
      <c r="Z16" s="109">
        <f t="shared" si="26"/>
        <v>303.36134453781517</v>
      </c>
      <c r="AA16" s="114">
        <f t="shared" si="6"/>
        <v>1900</v>
      </c>
      <c r="AB16" s="100"/>
      <c r="AC16" s="99"/>
      <c r="AD16" s="101"/>
      <c r="AE16" s="9"/>
      <c r="AF16" s="27">
        <f t="shared" si="9"/>
        <v>2157.8795518207285</v>
      </c>
      <c r="AG16" s="26"/>
      <c r="AH16" s="6">
        <f t="shared" si="10"/>
        <v>0.56496223209058571</v>
      </c>
      <c r="AI16" s="6">
        <f t="shared" si="11"/>
        <v>-0.30487315719991748</v>
      </c>
      <c r="AJ16" s="28">
        <f t="shared" si="12"/>
        <v>-0.26008907489066846</v>
      </c>
      <c r="AK16" s="71"/>
      <c r="AL16" s="56"/>
      <c r="AM16" s="56"/>
      <c r="AN16" s="9"/>
      <c r="AO16" s="116"/>
      <c r="AP16" s="121" t="s">
        <v>339</v>
      </c>
      <c r="AQ16" s="84">
        <v>1500</v>
      </c>
      <c r="AR16" s="97">
        <v>1596.6386554621849</v>
      </c>
      <c r="AS16" s="122"/>
      <c r="AT16" s="63"/>
      <c r="AU16" s="63"/>
      <c r="AV16" s="25"/>
      <c r="AW16" s="94">
        <f t="shared" si="43"/>
        <v>1548.3193277310925</v>
      </c>
      <c r="AX16" s="93">
        <f t="shared" si="44"/>
        <v>1548.3193277310925</v>
      </c>
      <c r="AY16" s="72">
        <f t="shared" si="45"/>
        <v>1547.5651789806068</v>
      </c>
      <c r="AZ16" s="95">
        <f t="shared" si="46"/>
        <v>1546.8113975576664</v>
      </c>
      <c r="BA16" s="9"/>
      <c r="BB16" s="36" t="str">
        <f t="shared" si="39"/>
        <v>MEDIA ARMÓNICA</v>
      </c>
      <c r="BC16" s="37">
        <f t="shared" si="40"/>
        <v>1546.8113975576664</v>
      </c>
      <c r="BD16" s="37">
        <f t="shared" si="41"/>
        <v>293.89416553595663</v>
      </c>
      <c r="BE16" s="37">
        <f t="shared" si="42"/>
        <v>1841</v>
      </c>
      <c r="BF16" s="38">
        <f t="shared" si="0"/>
        <v>55230</v>
      </c>
      <c r="BH16" s="1">
        <f t="shared" si="20"/>
        <v>20</v>
      </c>
      <c r="BI16" s="1">
        <f t="shared" si="21"/>
        <v>0</v>
      </c>
      <c r="BJ16" s="1">
        <f t="shared" si="22"/>
        <v>10</v>
      </c>
      <c r="BK16" s="49">
        <f t="shared" si="23"/>
        <v>36820</v>
      </c>
      <c r="BL16" s="49">
        <f t="shared" si="1"/>
        <v>0</v>
      </c>
      <c r="BM16" s="49">
        <f t="shared" si="1"/>
        <v>18410</v>
      </c>
    </row>
    <row r="17" spans="1:65" ht="18" thickBot="1" x14ac:dyDescent="0.25">
      <c r="A17" s="104">
        <v>11</v>
      </c>
      <c r="B17" s="105" t="s">
        <v>72</v>
      </c>
      <c r="C17" s="105" t="s">
        <v>73</v>
      </c>
      <c r="D17" s="140">
        <v>66</v>
      </c>
      <c r="E17" s="140">
        <f t="shared" si="2"/>
        <v>66</v>
      </c>
      <c r="F17" s="140">
        <f t="shared" si="3"/>
        <v>0</v>
      </c>
      <c r="G17" s="208" t="s">
        <v>42</v>
      </c>
      <c r="H17" s="136"/>
      <c r="I17" s="162">
        <v>10</v>
      </c>
      <c r="J17" s="162">
        <v>5</v>
      </c>
      <c r="K17" s="162"/>
      <c r="L17" s="162">
        <v>5</v>
      </c>
      <c r="M17" s="162">
        <v>0</v>
      </c>
      <c r="N17" s="162"/>
      <c r="O17" s="162"/>
      <c r="P17" s="162">
        <v>56</v>
      </c>
      <c r="Q17" s="162">
        <v>50</v>
      </c>
      <c r="R17" s="162">
        <v>6</v>
      </c>
      <c r="S17" s="132">
        <v>6933</v>
      </c>
      <c r="T17" s="109">
        <f t="shared" si="37"/>
        <v>1317.27</v>
      </c>
      <c r="U17" s="109">
        <f t="shared" si="38"/>
        <v>8250.27</v>
      </c>
      <c r="V17" s="110">
        <v>4000</v>
      </c>
      <c r="W17" s="109">
        <f t="shared" si="25"/>
        <v>760</v>
      </c>
      <c r="X17" s="109">
        <f t="shared" si="5"/>
        <v>4760</v>
      </c>
      <c r="Y17" s="107">
        <v>4109.2436974789916</v>
      </c>
      <c r="Z17" s="109">
        <f t="shared" si="26"/>
        <v>780.75630252100837</v>
      </c>
      <c r="AA17" s="114">
        <f t="shared" si="6"/>
        <v>4890</v>
      </c>
      <c r="AB17" s="100"/>
      <c r="AC17" s="99"/>
      <c r="AD17" s="101"/>
      <c r="AE17" s="9"/>
      <c r="AF17" s="27">
        <f t="shared" si="9"/>
        <v>5014.0812324929975</v>
      </c>
      <c r="AG17" s="26"/>
      <c r="AH17" s="6">
        <f t="shared" si="10"/>
        <v>0.3827059591838558</v>
      </c>
      <c r="AI17" s="6">
        <f t="shared" si="11"/>
        <v>-0.20224667002229579</v>
      </c>
      <c r="AJ17" s="28">
        <f t="shared" si="12"/>
        <v>-0.18045928916156018</v>
      </c>
      <c r="AK17" s="71"/>
      <c r="AL17" s="56"/>
      <c r="AM17" s="56"/>
      <c r="AN17" s="9"/>
      <c r="AO17" s="116"/>
      <c r="AP17" s="121" t="s">
        <v>340</v>
      </c>
      <c r="AQ17" s="84">
        <v>4000</v>
      </c>
      <c r="AR17" s="97">
        <v>4109.2436974789916</v>
      </c>
      <c r="AS17" s="122"/>
      <c r="AT17" s="63"/>
      <c r="AU17" s="63"/>
      <c r="AV17" s="25"/>
      <c r="AW17" s="94">
        <f t="shared" si="43"/>
        <v>4054.6218487394958</v>
      </c>
      <c r="AX17" s="93">
        <f t="shared" si="44"/>
        <v>4054.6218487394958</v>
      </c>
      <c r="AY17" s="72">
        <f t="shared" si="45"/>
        <v>4054.2539128569597</v>
      </c>
      <c r="AZ17" s="95">
        <f t="shared" si="46"/>
        <v>4053.8860103626944</v>
      </c>
      <c r="BA17" s="9"/>
      <c r="BB17" s="36" t="str">
        <f t="shared" si="39"/>
        <v>MEDIA ARMÓNICA</v>
      </c>
      <c r="BC17" s="37">
        <f t="shared" si="40"/>
        <v>4053.8860103626944</v>
      </c>
      <c r="BD17" s="37">
        <f t="shared" si="41"/>
        <v>770.23834196891198</v>
      </c>
      <c r="BE17" s="37">
        <f t="shared" si="42"/>
        <v>4825</v>
      </c>
      <c r="BF17" s="38">
        <f t="shared" si="0"/>
        <v>318450</v>
      </c>
      <c r="BH17" s="1">
        <f t="shared" si="20"/>
        <v>10</v>
      </c>
      <c r="BI17" s="1">
        <f t="shared" si="21"/>
        <v>0</v>
      </c>
      <c r="BJ17" s="1">
        <f t="shared" si="22"/>
        <v>56</v>
      </c>
      <c r="BK17" s="49">
        <f t="shared" si="23"/>
        <v>48250</v>
      </c>
      <c r="BL17" s="49">
        <f t="shared" si="1"/>
        <v>0</v>
      </c>
      <c r="BM17" s="49">
        <f t="shared" si="1"/>
        <v>270200</v>
      </c>
    </row>
    <row r="18" spans="1:65" ht="18" thickBot="1" x14ac:dyDescent="0.25">
      <c r="A18" s="104">
        <v>12</v>
      </c>
      <c r="B18" s="105" t="s">
        <v>74</v>
      </c>
      <c r="C18" s="105" t="s">
        <v>75</v>
      </c>
      <c r="D18" s="140">
        <v>18</v>
      </c>
      <c r="E18" s="140">
        <f t="shared" si="2"/>
        <v>18</v>
      </c>
      <c r="F18" s="140">
        <f t="shared" si="3"/>
        <v>0</v>
      </c>
      <c r="G18" s="208" t="s">
        <v>227</v>
      </c>
      <c r="H18" s="136"/>
      <c r="I18" s="162">
        <v>13</v>
      </c>
      <c r="J18" s="162">
        <v>10</v>
      </c>
      <c r="K18" s="162"/>
      <c r="L18" s="162">
        <v>3</v>
      </c>
      <c r="M18" s="162">
        <v>0</v>
      </c>
      <c r="N18" s="162"/>
      <c r="O18" s="162"/>
      <c r="P18" s="162">
        <v>5</v>
      </c>
      <c r="Q18" s="162">
        <v>0</v>
      </c>
      <c r="R18" s="162">
        <v>5</v>
      </c>
      <c r="S18" s="132">
        <v>22223</v>
      </c>
      <c r="T18" s="109">
        <f t="shared" si="37"/>
        <v>4222.37</v>
      </c>
      <c r="U18" s="109">
        <f t="shared" si="38"/>
        <v>26445.37</v>
      </c>
      <c r="V18" s="110">
        <v>10000</v>
      </c>
      <c r="W18" s="109">
        <f t="shared" si="25"/>
        <v>1900</v>
      </c>
      <c r="X18" s="109">
        <f t="shared" si="5"/>
        <v>11900</v>
      </c>
      <c r="Y18" s="107">
        <v>10504.20168067227</v>
      </c>
      <c r="Z18" s="109">
        <f t="shared" si="26"/>
        <v>1995.7983193277312</v>
      </c>
      <c r="AA18" s="114">
        <f t="shared" si="6"/>
        <v>12500</v>
      </c>
      <c r="AB18" s="100"/>
      <c r="AC18" s="99"/>
      <c r="AD18" s="101"/>
      <c r="AE18" s="9"/>
      <c r="AF18" s="27">
        <f t="shared" si="9"/>
        <v>14242.400560224089</v>
      </c>
      <c r="AG18" s="26"/>
      <c r="AH18" s="6">
        <f t="shared" si="10"/>
        <v>0.56034089239590557</v>
      </c>
      <c r="AI18" s="6">
        <f t="shared" si="11"/>
        <v>-0.29787117293078991</v>
      </c>
      <c r="AJ18" s="28">
        <f t="shared" si="12"/>
        <v>-0.26246971946511544</v>
      </c>
      <c r="AK18" s="71"/>
      <c r="AL18" s="56"/>
      <c r="AM18" s="56"/>
      <c r="AN18" s="9"/>
      <c r="AO18" s="116"/>
      <c r="AP18" s="121" t="s">
        <v>341</v>
      </c>
      <c r="AQ18" s="84">
        <v>10000</v>
      </c>
      <c r="AR18" s="97">
        <v>10504.20168067227</v>
      </c>
      <c r="AS18" s="122"/>
      <c r="AT18" s="63"/>
      <c r="AU18" s="63"/>
      <c r="AV18" s="25"/>
      <c r="AW18" s="94">
        <f t="shared" si="43"/>
        <v>10252.100840336134</v>
      </c>
      <c r="AX18" s="93">
        <f t="shared" si="44"/>
        <v>10252.100840336134</v>
      </c>
      <c r="AY18" s="72">
        <f t="shared" si="45"/>
        <v>10249.000771134848</v>
      </c>
      <c r="AZ18" s="95">
        <f t="shared" si="46"/>
        <v>10245.901639344262</v>
      </c>
      <c r="BA18" s="9"/>
      <c r="BB18" s="36" t="str">
        <f t="shared" si="39"/>
        <v>MEDIA ARMÓNICA</v>
      </c>
      <c r="BC18" s="37">
        <f t="shared" si="40"/>
        <v>10245.901639344262</v>
      </c>
      <c r="BD18" s="37">
        <f t="shared" si="41"/>
        <v>1946.7213114754097</v>
      </c>
      <c r="BE18" s="37">
        <f t="shared" si="42"/>
        <v>12193</v>
      </c>
      <c r="BF18" s="38">
        <f t="shared" si="0"/>
        <v>219474</v>
      </c>
      <c r="BH18" s="1">
        <f t="shared" si="20"/>
        <v>13</v>
      </c>
      <c r="BI18" s="1">
        <f t="shared" si="21"/>
        <v>0</v>
      </c>
      <c r="BJ18" s="1">
        <f t="shared" si="22"/>
        <v>5</v>
      </c>
      <c r="BK18" s="49">
        <f t="shared" si="23"/>
        <v>158509</v>
      </c>
      <c r="BL18" s="49">
        <f t="shared" si="1"/>
        <v>0</v>
      </c>
      <c r="BM18" s="49">
        <f t="shared" si="1"/>
        <v>60965</v>
      </c>
    </row>
    <row r="19" spans="1:65" ht="18" thickBot="1" x14ac:dyDescent="0.25">
      <c r="A19" s="104">
        <v>13</v>
      </c>
      <c r="B19" s="105" t="s">
        <v>76</v>
      </c>
      <c r="C19" s="105" t="s">
        <v>77</v>
      </c>
      <c r="D19" s="140">
        <v>1</v>
      </c>
      <c r="E19" s="140">
        <f t="shared" si="2"/>
        <v>1</v>
      </c>
      <c r="F19" s="140">
        <f t="shared" si="3"/>
        <v>0</v>
      </c>
      <c r="G19" s="208" t="s">
        <v>42</v>
      </c>
      <c r="H19" s="136"/>
      <c r="I19" s="162">
        <v>1</v>
      </c>
      <c r="J19" s="162">
        <v>1</v>
      </c>
      <c r="K19" s="162"/>
      <c r="L19" s="162"/>
      <c r="M19" s="162">
        <v>0</v>
      </c>
      <c r="N19" s="162"/>
      <c r="O19" s="162"/>
      <c r="P19" s="162"/>
      <c r="Q19" s="162"/>
      <c r="R19" s="162"/>
      <c r="S19" s="132">
        <v>6044</v>
      </c>
      <c r="T19" s="109">
        <f t="shared" si="37"/>
        <v>1148.3599999999999</v>
      </c>
      <c r="U19" s="109">
        <f t="shared" si="38"/>
        <v>7192.36</v>
      </c>
      <c r="V19" s="110">
        <v>90000</v>
      </c>
      <c r="W19" s="109">
        <f t="shared" si="25"/>
        <v>17100</v>
      </c>
      <c r="X19" s="109">
        <f t="shared" si="5"/>
        <v>107100</v>
      </c>
      <c r="Y19" s="107">
        <v>109183.19327731093</v>
      </c>
      <c r="Z19" s="109">
        <f t="shared" si="26"/>
        <v>20744.806722689078</v>
      </c>
      <c r="AA19" s="114">
        <f t="shared" si="6"/>
        <v>129928</v>
      </c>
      <c r="AB19" s="100"/>
      <c r="AC19" s="99"/>
      <c r="AD19" s="101"/>
      <c r="AE19" s="9"/>
      <c r="AF19" s="27">
        <f t="shared" si="9"/>
        <v>68409.06442577031</v>
      </c>
      <c r="AG19" s="26"/>
      <c r="AH19" s="6">
        <f t="shared" si="10"/>
        <v>-0.91164913523180457</v>
      </c>
      <c r="AI19" s="6">
        <f t="shared" si="11"/>
        <v>0.31561512725638435</v>
      </c>
      <c r="AJ19" s="28">
        <f t="shared" si="12"/>
        <v>0.59603400797542028</v>
      </c>
      <c r="AK19" s="71"/>
      <c r="AL19" s="56"/>
      <c r="AM19" s="56"/>
      <c r="AN19" s="9"/>
      <c r="AO19" s="116"/>
      <c r="AP19" s="121" t="s">
        <v>342</v>
      </c>
      <c r="AQ19" s="84">
        <v>90000</v>
      </c>
      <c r="AR19" s="97">
        <v>109183.19327731093</v>
      </c>
      <c r="AS19" s="122"/>
      <c r="AT19" s="63"/>
      <c r="AU19" s="63"/>
      <c r="AV19" s="25"/>
      <c r="AW19" s="94">
        <f t="shared" si="43"/>
        <v>99591.596638655465</v>
      </c>
      <c r="AX19" s="93">
        <f t="shared" si="44"/>
        <v>99591.596638655465</v>
      </c>
      <c r="AY19" s="72">
        <f t="shared" si="45"/>
        <v>99128.640639110861</v>
      </c>
      <c r="AZ19" s="95">
        <f t="shared" si="46"/>
        <v>98667.83671127462</v>
      </c>
      <c r="BA19" s="9"/>
      <c r="BB19" s="36" t="str">
        <f t="shared" si="39"/>
        <v>MEDIA ARMÓNICA</v>
      </c>
      <c r="BC19" s="37">
        <f t="shared" si="40"/>
        <v>98667.83671127462</v>
      </c>
      <c r="BD19" s="37">
        <f t="shared" si="41"/>
        <v>18746.888975142178</v>
      </c>
      <c r="BE19" s="37">
        <f t="shared" si="42"/>
        <v>117415</v>
      </c>
      <c r="BF19" s="38">
        <f t="shared" si="0"/>
        <v>117415</v>
      </c>
      <c r="BH19" s="1">
        <f t="shared" si="20"/>
        <v>1</v>
      </c>
      <c r="BI19" s="1">
        <f t="shared" si="21"/>
        <v>0</v>
      </c>
      <c r="BJ19" s="1">
        <f t="shared" si="22"/>
        <v>0</v>
      </c>
      <c r="BK19" s="49">
        <f t="shared" si="23"/>
        <v>117415</v>
      </c>
      <c r="BL19" s="49">
        <f t="shared" si="1"/>
        <v>0</v>
      </c>
      <c r="BM19" s="49">
        <f t="shared" si="1"/>
        <v>0</v>
      </c>
    </row>
    <row r="20" spans="1:65" ht="18" thickBot="1" x14ac:dyDescent="0.25">
      <c r="A20" s="104">
        <v>14</v>
      </c>
      <c r="B20" s="105" t="s">
        <v>78</v>
      </c>
      <c r="C20" s="105" t="s">
        <v>79</v>
      </c>
      <c r="D20" s="140">
        <v>4</v>
      </c>
      <c r="E20" s="140">
        <f t="shared" si="2"/>
        <v>4</v>
      </c>
      <c r="F20" s="140">
        <f t="shared" si="3"/>
        <v>0</v>
      </c>
      <c r="G20" s="208" t="s">
        <v>42</v>
      </c>
      <c r="H20" s="136"/>
      <c r="I20" s="162">
        <v>4</v>
      </c>
      <c r="J20" s="162">
        <v>4</v>
      </c>
      <c r="K20" s="162"/>
      <c r="L20" s="162"/>
      <c r="M20" s="162">
        <v>0</v>
      </c>
      <c r="N20" s="162"/>
      <c r="O20" s="162"/>
      <c r="P20" s="162"/>
      <c r="Q20" s="162"/>
      <c r="R20" s="162"/>
      <c r="S20" s="132">
        <v>270517</v>
      </c>
      <c r="T20" s="109">
        <f t="shared" si="37"/>
        <v>51398.23</v>
      </c>
      <c r="U20" s="109">
        <f t="shared" si="38"/>
        <v>321915.23</v>
      </c>
      <c r="V20" s="110">
        <v>130000</v>
      </c>
      <c r="W20" s="109">
        <f t="shared" si="25"/>
        <v>24700</v>
      </c>
      <c r="X20" s="109">
        <f t="shared" si="5"/>
        <v>154700</v>
      </c>
      <c r="Y20" s="107">
        <v>102928.57142857143</v>
      </c>
      <c r="Z20" s="109">
        <f t="shared" si="26"/>
        <v>19556.428571428572</v>
      </c>
      <c r="AA20" s="114">
        <f t="shared" si="6"/>
        <v>122485</v>
      </c>
      <c r="AB20" s="100"/>
      <c r="AC20" s="99"/>
      <c r="AD20" s="101"/>
      <c r="AE20" s="9"/>
      <c r="AF20" s="27">
        <f t="shared" si="9"/>
        <v>167815.19047619047</v>
      </c>
      <c r="AG20" s="26"/>
      <c r="AH20" s="6">
        <f t="shared" si="10"/>
        <v>0.61199352235267879</v>
      </c>
      <c r="AI20" s="6">
        <f t="shared" si="11"/>
        <v>-0.22533830441026537</v>
      </c>
      <c r="AJ20" s="28">
        <f t="shared" si="12"/>
        <v>-0.38665521794241337</v>
      </c>
      <c r="AK20" s="71"/>
      <c r="AL20" s="56"/>
      <c r="AM20" s="56"/>
      <c r="AN20" s="9"/>
      <c r="AO20" s="116"/>
      <c r="AP20" s="121" t="s">
        <v>343</v>
      </c>
      <c r="AQ20" s="84">
        <v>130000</v>
      </c>
      <c r="AR20" s="97">
        <v>102928.57142857143</v>
      </c>
      <c r="AS20" s="122"/>
      <c r="AT20" s="63"/>
      <c r="AU20" s="63"/>
      <c r="AV20" s="25"/>
      <c r="AW20" s="94">
        <f t="shared" si="43"/>
        <v>116464.28571428571</v>
      </c>
      <c r="AX20" s="93">
        <f t="shared" si="44"/>
        <v>116464.28571428571</v>
      </c>
      <c r="AY20" s="72">
        <f t="shared" si="45"/>
        <v>115675.03743554305</v>
      </c>
      <c r="AZ20" s="95">
        <f t="shared" si="46"/>
        <v>114891.13768782583</v>
      </c>
      <c r="BA20" s="9"/>
      <c r="BB20" s="36" t="str">
        <f t="shared" si="39"/>
        <v>MEDIA ARMÓNICA</v>
      </c>
      <c r="BC20" s="37">
        <f t="shared" si="40"/>
        <v>114891.13768782583</v>
      </c>
      <c r="BD20" s="37">
        <f t="shared" si="41"/>
        <v>21829.316160686907</v>
      </c>
      <c r="BE20" s="37">
        <f t="shared" si="42"/>
        <v>136721</v>
      </c>
      <c r="BF20" s="38">
        <f t="shared" si="0"/>
        <v>546884</v>
      </c>
      <c r="BH20" s="1">
        <f t="shared" si="20"/>
        <v>4</v>
      </c>
      <c r="BI20" s="1">
        <f t="shared" si="21"/>
        <v>0</v>
      </c>
      <c r="BJ20" s="1">
        <f t="shared" si="22"/>
        <v>0</v>
      </c>
      <c r="BK20" s="49">
        <f t="shared" si="23"/>
        <v>546884</v>
      </c>
      <c r="BL20" s="49">
        <f t="shared" si="1"/>
        <v>0</v>
      </c>
      <c r="BM20" s="49">
        <f t="shared" si="1"/>
        <v>0</v>
      </c>
    </row>
    <row r="21" spans="1:65" ht="18" thickBot="1" x14ac:dyDescent="0.25">
      <c r="A21" s="104">
        <v>15</v>
      </c>
      <c r="B21" s="105" t="s">
        <v>80</v>
      </c>
      <c r="C21" s="105" t="s">
        <v>81</v>
      </c>
      <c r="D21" s="140">
        <v>20</v>
      </c>
      <c r="E21" s="140">
        <f t="shared" si="2"/>
        <v>20</v>
      </c>
      <c r="F21" s="140">
        <f t="shared" si="3"/>
        <v>0</v>
      </c>
      <c r="G21" s="208" t="s">
        <v>42</v>
      </c>
      <c r="H21" s="136"/>
      <c r="I21" s="162">
        <v>0</v>
      </c>
      <c r="J21" s="162"/>
      <c r="K21" s="162"/>
      <c r="L21" s="162"/>
      <c r="M21" s="162">
        <v>0</v>
      </c>
      <c r="N21" s="162"/>
      <c r="O21" s="162"/>
      <c r="P21" s="162">
        <v>20</v>
      </c>
      <c r="Q21" s="162">
        <v>0</v>
      </c>
      <c r="R21" s="162">
        <v>20</v>
      </c>
      <c r="S21" s="132">
        <v>460</v>
      </c>
      <c r="T21" s="109"/>
      <c r="U21" s="109">
        <f t="shared" si="38"/>
        <v>460</v>
      </c>
      <c r="V21" s="110">
        <v>1100</v>
      </c>
      <c r="W21" s="109"/>
      <c r="X21" s="109">
        <f t="shared" si="5"/>
        <v>1100</v>
      </c>
      <c r="Y21" s="107">
        <v>168.0672268907563</v>
      </c>
      <c r="Z21" s="109"/>
      <c r="AA21" s="114">
        <f t="shared" si="6"/>
        <v>168.0672268907563</v>
      </c>
      <c r="AB21" s="100"/>
      <c r="AC21" s="99"/>
      <c r="AD21" s="101"/>
      <c r="AE21" s="9"/>
      <c r="AF21" s="27">
        <f t="shared" si="9"/>
        <v>576.02240896358546</v>
      </c>
      <c r="AG21" s="26"/>
      <c r="AH21" s="6">
        <f t="shared" si="10"/>
        <v>-0.20141995720676914</v>
      </c>
      <c r="AI21" s="6">
        <f t="shared" si="11"/>
        <v>0.90964792841859554</v>
      </c>
      <c r="AJ21" s="28">
        <f t="shared" si="12"/>
        <v>-0.70822797121182657</v>
      </c>
      <c r="AK21" s="71"/>
      <c r="AL21" s="56"/>
      <c r="AM21" s="56"/>
      <c r="AN21" s="9"/>
      <c r="AO21" s="116"/>
      <c r="AP21" s="121">
        <v>460</v>
      </c>
      <c r="AQ21" s="84" t="s">
        <v>344</v>
      </c>
      <c r="AR21" s="97">
        <v>168.0672268907563</v>
      </c>
      <c r="AS21" s="122"/>
      <c r="AT21" s="63"/>
      <c r="AU21" s="63"/>
      <c r="AV21" s="25"/>
      <c r="AW21" s="94">
        <f t="shared" si="43"/>
        <v>314.03361344537814</v>
      </c>
      <c r="AX21" s="93">
        <f t="shared" si="44"/>
        <v>314.03361344537814</v>
      </c>
      <c r="AY21" s="72">
        <f t="shared" si="45"/>
        <v>278.04842090856744</v>
      </c>
      <c r="AZ21" s="95">
        <f t="shared" si="46"/>
        <v>246.1867808402462</v>
      </c>
      <c r="BA21" s="9"/>
      <c r="BB21" s="36" t="str">
        <f t="shared" si="39"/>
        <v>MEDIA ARMÓNICA</v>
      </c>
      <c r="BC21" s="37">
        <f t="shared" si="40"/>
        <v>246.1867808402462</v>
      </c>
      <c r="BD21" s="37"/>
      <c r="BE21" s="37">
        <f t="shared" si="42"/>
        <v>247</v>
      </c>
      <c r="BF21" s="38">
        <f t="shared" si="0"/>
        <v>4940</v>
      </c>
      <c r="BH21" s="1">
        <f t="shared" si="20"/>
        <v>0</v>
      </c>
      <c r="BI21" s="1">
        <f t="shared" si="21"/>
        <v>0</v>
      </c>
      <c r="BJ21" s="1">
        <f t="shared" si="22"/>
        <v>20</v>
      </c>
      <c r="BK21" s="49">
        <f t="shared" si="23"/>
        <v>0</v>
      </c>
      <c r="BL21" s="49">
        <f t="shared" si="1"/>
        <v>0</v>
      </c>
      <c r="BM21" s="49">
        <f t="shared" si="1"/>
        <v>4940</v>
      </c>
    </row>
    <row r="22" spans="1:65" ht="18" thickBot="1" x14ac:dyDescent="0.25">
      <c r="A22" s="104">
        <v>16</v>
      </c>
      <c r="B22" s="105" t="s">
        <v>82</v>
      </c>
      <c r="C22" s="106" t="s">
        <v>83</v>
      </c>
      <c r="D22" s="140">
        <v>30</v>
      </c>
      <c r="E22" s="140">
        <f t="shared" si="2"/>
        <v>30</v>
      </c>
      <c r="F22" s="140">
        <f t="shared" si="3"/>
        <v>0</v>
      </c>
      <c r="G22" s="208" t="s">
        <v>42</v>
      </c>
      <c r="H22" s="136"/>
      <c r="I22" s="162">
        <v>3</v>
      </c>
      <c r="J22" s="162">
        <v>1</v>
      </c>
      <c r="K22" s="162"/>
      <c r="L22" s="162">
        <v>2</v>
      </c>
      <c r="M22" s="162">
        <v>0</v>
      </c>
      <c r="N22" s="162"/>
      <c r="O22" s="162"/>
      <c r="P22" s="162">
        <v>27</v>
      </c>
      <c r="Q22" s="162">
        <v>25</v>
      </c>
      <c r="R22" s="162">
        <v>2</v>
      </c>
      <c r="S22" s="132">
        <v>19111</v>
      </c>
      <c r="T22" s="109">
        <f t="shared" si="37"/>
        <v>3631.09</v>
      </c>
      <c r="U22" s="109">
        <f t="shared" si="38"/>
        <v>22742.09</v>
      </c>
      <c r="V22" s="110">
        <v>20000</v>
      </c>
      <c r="W22" s="109">
        <f t="shared" si="25"/>
        <v>3800</v>
      </c>
      <c r="X22" s="109">
        <f t="shared" si="5"/>
        <v>23800</v>
      </c>
      <c r="Y22" s="107">
        <v>26890.756302521011</v>
      </c>
      <c r="Z22" s="109">
        <f t="shared" si="26"/>
        <v>5109.2436974789925</v>
      </c>
      <c r="AA22" s="114">
        <f t="shared" si="6"/>
        <v>32000.000000000004</v>
      </c>
      <c r="AB22" s="100"/>
      <c r="AC22" s="99"/>
      <c r="AD22" s="101"/>
      <c r="AE22" s="9"/>
      <c r="AF22" s="27">
        <f t="shared" si="9"/>
        <v>22000.58543417367</v>
      </c>
      <c r="AG22" s="26"/>
      <c r="AH22" s="6">
        <f t="shared" si="10"/>
        <v>-0.13134129738589848</v>
      </c>
      <c r="AI22" s="6">
        <f t="shared" si="11"/>
        <v>-9.0933281760136542E-2</v>
      </c>
      <c r="AJ22" s="28">
        <f t="shared" si="12"/>
        <v>0.22227457914603502</v>
      </c>
      <c r="AK22" s="71"/>
      <c r="AL22" s="56"/>
      <c r="AM22" s="56"/>
      <c r="AN22" s="9"/>
      <c r="AO22" s="116"/>
      <c r="AP22" s="121">
        <v>19111</v>
      </c>
      <c r="AQ22" s="84">
        <v>20000</v>
      </c>
      <c r="AR22" s="97">
        <v>26890.756302521011</v>
      </c>
      <c r="AS22" s="122"/>
      <c r="AT22" s="63"/>
      <c r="AU22" s="63"/>
      <c r="AV22" s="25"/>
      <c r="AW22" s="94">
        <f t="shared" si="43"/>
        <v>22000.58543417367</v>
      </c>
      <c r="AX22" s="93">
        <f t="shared" si="44"/>
        <v>20000</v>
      </c>
      <c r="AY22" s="72">
        <f t="shared" si="45"/>
        <v>21742.299558931056</v>
      </c>
      <c r="AZ22" s="95">
        <f t="shared" si="46"/>
        <v>21503.313010162132</v>
      </c>
      <c r="BA22" s="9"/>
      <c r="BB22" s="36" t="str">
        <f t="shared" si="39"/>
        <v>MEDIANA</v>
      </c>
      <c r="BC22" s="37">
        <f t="shared" si="40"/>
        <v>20000</v>
      </c>
      <c r="BD22" s="37">
        <f t="shared" si="41"/>
        <v>3800</v>
      </c>
      <c r="BE22" s="37">
        <f t="shared" si="42"/>
        <v>23800</v>
      </c>
      <c r="BF22" s="38">
        <f t="shared" si="0"/>
        <v>714000</v>
      </c>
      <c r="BH22" s="1">
        <f t="shared" si="20"/>
        <v>3</v>
      </c>
      <c r="BI22" s="1">
        <f t="shared" si="21"/>
        <v>0</v>
      </c>
      <c r="BJ22" s="1">
        <f t="shared" si="22"/>
        <v>27</v>
      </c>
      <c r="BK22" s="49">
        <f t="shared" si="23"/>
        <v>71400</v>
      </c>
      <c r="BL22" s="49">
        <f t="shared" si="1"/>
        <v>0</v>
      </c>
      <c r="BM22" s="49">
        <f t="shared" si="1"/>
        <v>642600</v>
      </c>
    </row>
    <row r="23" spans="1:65" ht="18" thickBot="1" x14ac:dyDescent="0.25">
      <c r="A23" s="104">
        <v>17</v>
      </c>
      <c r="B23" s="105" t="s">
        <v>84</v>
      </c>
      <c r="C23" s="106" t="s">
        <v>85</v>
      </c>
      <c r="D23" s="140">
        <v>16</v>
      </c>
      <c r="E23" s="140">
        <f t="shared" si="2"/>
        <v>16</v>
      </c>
      <c r="F23" s="140">
        <f t="shared" si="3"/>
        <v>0</v>
      </c>
      <c r="G23" s="208" t="s">
        <v>42</v>
      </c>
      <c r="H23" s="136"/>
      <c r="I23" s="162">
        <v>12</v>
      </c>
      <c r="J23" s="162">
        <v>7</v>
      </c>
      <c r="K23" s="162"/>
      <c r="L23" s="162">
        <v>5</v>
      </c>
      <c r="M23" s="162">
        <v>0</v>
      </c>
      <c r="N23" s="162"/>
      <c r="O23" s="162"/>
      <c r="P23" s="162">
        <v>4</v>
      </c>
      <c r="Q23" s="162">
        <v>0</v>
      </c>
      <c r="R23" s="162">
        <v>4</v>
      </c>
      <c r="S23" s="132">
        <v>2000</v>
      </c>
      <c r="T23" s="109">
        <f t="shared" si="37"/>
        <v>380</v>
      </c>
      <c r="U23" s="109">
        <f t="shared" si="38"/>
        <v>2380</v>
      </c>
      <c r="V23" s="110">
        <v>14000</v>
      </c>
      <c r="W23" s="109">
        <f t="shared" si="25"/>
        <v>2660</v>
      </c>
      <c r="X23" s="109">
        <f t="shared" si="5"/>
        <v>16660</v>
      </c>
      <c r="Y23" s="107">
        <v>24369.747899159665</v>
      </c>
      <c r="Z23" s="109">
        <f t="shared" si="26"/>
        <v>4630.2521008403364</v>
      </c>
      <c r="AA23" s="114">
        <f t="shared" si="6"/>
        <v>29000</v>
      </c>
      <c r="AB23" s="100"/>
      <c r="AC23" s="99"/>
      <c r="AD23" s="101"/>
      <c r="AE23" s="9"/>
      <c r="AF23" s="27">
        <f t="shared" si="9"/>
        <v>13456.582633053222</v>
      </c>
      <c r="AG23" s="26"/>
      <c r="AH23" s="6">
        <f t="shared" si="10"/>
        <v>-0.85137385512073271</v>
      </c>
      <c r="AI23" s="6">
        <f t="shared" si="11"/>
        <v>4.0383014154870903E-2</v>
      </c>
      <c r="AJ23" s="28">
        <f t="shared" si="12"/>
        <v>0.81099084096586183</v>
      </c>
      <c r="AK23" s="71"/>
      <c r="AL23" s="56"/>
      <c r="AM23" s="56"/>
      <c r="AN23" s="9"/>
      <c r="AO23" s="116"/>
      <c r="AP23" s="121" t="s">
        <v>345</v>
      </c>
      <c r="AQ23" s="84">
        <v>14000</v>
      </c>
      <c r="AR23" s="97">
        <v>24369.747899159665</v>
      </c>
      <c r="AS23" s="122"/>
      <c r="AT23" s="63"/>
      <c r="AU23" s="63"/>
      <c r="AV23" s="25"/>
      <c r="AW23" s="94">
        <f t="shared" si="43"/>
        <v>19184.873949579833</v>
      </c>
      <c r="AX23" s="93">
        <f t="shared" si="44"/>
        <v>19184.873949579833</v>
      </c>
      <c r="AY23" s="72">
        <f t="shared" si="45"/>
        <v>18470.962903655978</v>
      </c>
      <c r="AZ23" s="95">
        <f t="shared" si="46"/>
        <v>17783.618046430136</v>
      </c>
      <c r="BA23" s="9"/>
      <c r="BB23" s="36" t="str">
        <f t="shared" si="39"/>
        <v>MEDIA ARMÓNICA</v>
      </c>
      <c r="BC23" s="37">
        <f t="shared" si="40"/>
        <v>17783.618046430136</v>
      </c>
      <c r="BD23" s="37">
        <f t="shared" si="41"/>
        <v>3378.8874288217257</v>
      </c>
      <c r="BE23" s="37">
        <f t="shared" si="42"/>
        <v>21163</v>
      </c>
      <c r="BF23" s="38">
        <f t="shared" si="0"/>
        <v>338608</v>
      </c>
      <c r="BH23" s="1">
        <f t="shared" si="20"/>
        <v>12</v>
      </c>
      <c r="BI23" s="1">
        <f t="shared" si="21"/>
        <v>0</v>
      </c>
      <c r="BJ23" s="1">
        <f t="shared" si="22"/>
        <v>4</v>
      </c>
      <c r="BK23" s="49">
        <f t="shared" si="23"/>
        <v>253956</v>
      </c>
      <c r="BL23" s="49">
        <f t="shared" ref="BL23:BL86" si="47">+BI23*$BE23</f>
        <v>0</v>
      </c>
      <c r="BM23" s="49">
        <f t="shared" ref="BM23:BM86" si="48">+BJ23*$BE23</f>
        <v>84652</v>
      </c>
    </row>
    <row r="24" spans="1:65" ht="18" thickBot="1" x14ac:dyDescent="0.25">
      <c r="A24" s="104">
        <v>18</v>
      </c>
      <c r="B24" s="105" t="s">
        <v>86</v>
      </c>
      <c r="C24" s="106" t="s">
        <v>87</v>
      </c>
      <c r="D24" s="140">
        <v>8</v>
      </c>
      <c r="E24" s="140">
        <f t="shared" si="2"/>
        <v>8</v>
      </c>
      <c r="F24" s="140">
        <f t="shared" si="3"/>
        <v>0</v>
      </c>
      <c r="G24" s="208" t="s">
        <v>42</v>
      </c>
      <c r="H24" s="136"/>
      <c r="I24" s="162">
        <v>7</v>
      </c>
      <c r="J24" s="162">
        <v>7</v>
      </c>
      <c r="K24" s="162"/>
      <c r="L24" s="162"/>
      <c r="M24" s="162">
        <v>0</v>
      </c>
      <c r="N24" s="162"/>
      <c r="O24" s="162"/>
      <c r="P24" s="162">
        <v>1</v>
      </c>
      <c r="Q24" s="162">
        <v>0</v>
      </c>
      <c r="R24" s="162">
        <v>1</v>
      </c>
      <c r="S24" s="132">
        <v>88140</v>
      </c>
      <c r="T24" s="109">
        <f t="shared" si="37"/>
        <v>16746.599999999999</v>
      </c>
      <c r="U24" s="109">
        <f t="shared" si="38"/>
        <v>104886.6</v>
      </c>
      <c r="V24" s="110">
        <v>70000</v>
      </c>
      <c r="W24" s="109">
        <f t="shared" si="25"/>
        <v>13300</v>
      </c>
      <c r="X24" s="109">
        <f t="shared" si="5"/>
        <v>83300</v>
      </c>
      <c r="Y24" s="107">
        <v>49579.831932773108</v>
      </c>
      <c r="Z24" s="109">
        <f t="shared" si="26"/>
        <v>9420.1680672268903</v>
      </c>
      <c r="AA24" s="114">
        <f t="shared" si="6"/>
        <v>59000</v>
      </c>
      <c r="AB24" s="100"/>
      <c r="AC24" s="99"/>
      <c r="AD24" s="101"/>
      <c r="AE24" s="9"/>
      <c r="AF24" s="27">
        <f t="shared" si="9"/>
        <v>69239.943977591043</v>
      </c>
      <c r="AG24" s="26"/>
      <c r="AH24" s="6">
        <f t="shared" si="10"/>
        <v>0.27296463481434663</v>
      </c>
      <c r="AI24" s="6">
        <f t="shared" si="11"/>
        <v>1.097713225555097E-2</v>
      </c>
      <c r="AJ24" s="28">
        <f t="shared" si="12"/>
        <v>-0.28394176706989788</v>
      </c>
      <c r="AK24" s="71"/>
      <c r="AL24" s="56"/>
      <c r="AM24" s="56"/>
      <c r="AN24" s="9"/>
      <c r="AO24" s="116"/>
      <c r="AP24" s="121" t="s">
        <v>346</v>
      </c>
      <c r="AQ24" s="84">
        <v>70000</v>
      </c>
      <c r="AR24" s="97">
        <v>49579.831932773108</v>
      </c>
      <c r="AS24" s="122"/>
      <c r="AT24" s="63"/>
      <c r="AU24" s="63"/>
      <c r="AV24" s="25"/>
      <c r="AW24" s="94">
        <f t="shared" si="43"/>
        <v>59789.915966386558</v>
      </c>
      <c r="AX24" s="93">
        <f t="shared" si="44"/>
        <v>59789.915966386558</v>
      </c>
      <c r="AY24" s="72">
        <f t="shared" si="45"/>
        <v>58911.69862849074</v>
      </c>
      <c r="AZ24" s="95">
        <f t="shared" si="46"/>
        <v>58046.380885453276</v>
      </c>
      <c r="BA24" s="9"/>
      <c r="BB24" s="36" t="str">
        <f t="shared" si="39"/>
        <v>MEDIA ARMÓNICA</v>
      </c>
      <c r="BC24" s="37">
        <f t="shared" si="40"/>
        <v>58046.380885453276</v>
      </c>
      <c r="BD24" s="37">
        <f t="shared" si="41"/>
        <v>11028.812368236122</v>
      </c>
      <c r="BE24" s="37">
        <f t="shared" si="42"/>
        <v>69076</v>
      </c>
      <c r="BF24" s="38">
        <f t="shared" si="0"/>
        <v>552608</v>
      </c>
      <c r="BH24" s="1">
        <f t="shared" si="20"/>
        <v>7</v>
      </c>
      <c r="BI24" s="1">
        <f t="shared" si="21"/>
        <v>0</v>
      </c>
      <c r="BJ24" s="1">
        <f t="shared" si="22"/>
        <v>1</v>
      </c>
      <c r="BK24" s="49">
        <f t="shared" si="23"/>
        <v>483532</v>
      </c>
      <c r="BL24" s="49">
        <f t="shared" si="47"/>
        <v>0</v>
      </c>
      <c r="BM24" s="49">
        <f t="shared" si="48"/>
        <v>69076</v>
      </c>
    </row>
    <row r="25" spans="1:65" ht="18" thickBot="1" x14ac:dyDescent="0.25">
      <c r="A25" s="104">
        <v>19</v>
      </c>
      <c r="B25" s="123" t="s">
        <v>88</v>
      </c>
      <c r="C25" s="106" t="s">
        <v>89</v>
      </c>
      <c r="D25" s="140">
        <v>37</v>
      </c>
      <c r="E25" s="140">
        <f t="shared" si="2"/>
        <v>37</v>
      </c>
      <c r="F25" s="140">
        <f t="shared" si="3"/>
        <v>0</v>
      </c>
      <c r="G25" s="208" t="s">
        <v>42</v>
      </c>
      <c r="H25" s="136"/>
      <c r="I25" s="162">
        <v>35</v>
      </c>
      <c r="J25" s="162">
        <v>5</v>
      </c>
      <c r="K25" s="162"/>
      <c r="L25" s="162">
        <v>30</v>
      </c>
      <c r="M25" s="162">
        <v>0</v>
      </c>
      <c r="N25" s="162"/>
      <c r="O25" s="162"/>
      <c r="P25" s="162">
        <v>2</v>
      </c>
      <c r="Q25" s="162">
        <v>0</v>
      </c>
      <c r="R25" s="162">
        <v>2</v>
      </c>
      <c r="S25" s="132">
        <v>27488</v>
      </c>
      <c r="T25" s="109">
        <f t="shared" si="37"/>
        <v>5222.72</v>
      </c>
      <c r="U25" s="109">
        <f t="shared" si="38"/>
        <v>32710.720000000001</v>
      </c>
      <c r="V25" s="110">
        <v>20000</v>
      </c>
      <c r="W25" s="109">
        <f t="shared" si="25"/>
        <v>3800</v>
      </c>
      <c r="X25" s="109">
        <f t="shared" si="5"/>
        <v>23800</v>
      </c>
      <c r="Y25" s="107">
        <v>15462.18487394958</v>
      </c>
      <c r="Z25" s="109">
        <f t="shared" si="26"/>
        <v>2937.8151260504201</v>
      </c>
      <c r="AA25" s="114">
        <f t="shared" si="6"/>
        <v>18400</v>
      </c>
      <c r="AB25" s="100"/>
      <c r="AC25" s="99"/>
      <c r="AD25" s="101"/>
      <c r="AE25" s="9"/>
      <c r="AF25" s="27">
        <f t="shared" si="9"/>
        <v>20983.394957983193</v>
      </c>
      <c r="AG25" s="26"/>
      <c r="AH25" s="6">
        <f t="shared" si="10"/>
        <v>0.30998820996514248</v>
      </c>
      <c r="AI25" s="6">
        <f t="shared" si="11"/>
        <v>-4.686538855854009E-2</v>
      </c>
      <c r="AJ25" s="28">
        <f t="shared" si="12"/>
        <v>-0.26312282140660243</v>
      </c>
      <c r="AK25" s="71"/>
      <c r="AL25" s="56"/>
      <c r="AM25" s="56"/>
      <c r="AN25" s="9"/>
      <c r="AO25" s="116"/>
      <c r="AP25" s="121">
        <v>27488</v>
      </c>
      <c r="AQ25" s="84">
        <v>20000</v>
      </c>
      <c r="AR25" s="97">
        <v>15462.18487394958</v>
      </c>
      <c r="AS25" s="122"/>
      <c r="AT25" s="63"/>
      <c r="AU25" s="63"/>
      <c r="AV25" s="25"/>
      <c r="AW25" s="94">
        <f t="shared" si="43"/>
        <v>20983.394957983193</v>
      </c>
      <c r="AX25" s="93">
        <f t="shared" si="44"/>
        <v>20000</v>
      </c>
      <c r="AY25" s="72">
        <f t="shared" si="45"/>
        <v>20408.668266335153</v>
      </c>
      <c r="AZ25" s="95">
        <f t="shared" si="46"/>
        <v>19860.522976012464</v>
      </c>
      <c r="BA25" s="9"/>
      <c r="BB25" s="36" t="str">
        <f t="shared" si="39"/>
        <v>MEDIA ARMÓNICA</v>
      </c>
      <c r="BC25" s="37">
        <f t="shared" si="40"/>
        <v>19860.522976012464</v>
      </c>
      <c r="BD25" s="37">
        <f t="shared" si="41"/>
        <v>3773.4993654423683</v>
      </c>
      <c r="BE25" s="37">
        <f t="shared" si="42"/>
        <v>23635</v>
      </c>
      <c r="BF25" s="38">
        <f t="shared" si="0"/>
        <v>874495</v>
      </c>
      <c r="BH25" s="1">
        <f t="shared" si="20"/>
        <v>35</v>
      </c>
      <c r="BI25" s="1">
        <f t="shared" si="21"/>
        <v>0</v>
      </c>
      <c r="BJ25" s="1">
        <f t="shared" si="22"/>
        <v>2</v>
      </c>
      <c r="BK25" s="49">
        <f t="shared" si="23"/>
        <v>827225</v>
      </c>
      <c r="BL25" s="49">
        <f t="shared" si="47"/>
        <v>0</v>
      </c>
      <c r="BM25" s="49">
        <f t="shared" si="48"/>
        <v>47270</v>
      </c>
    </row>
    <row r="26" spans="1:65" ht="18" thickBot="1" x14ac:dyDescent="0.25">
      <c r="A26" s="104">
        <v>20</v>
      </c>
      <c r="B26" s="105" t="s">
        <v>90</v>
      </c>
      <c r="C26" s="106" t="s">
        <v>91</v>
      </c>
      <c r="D26" s="140">
        <v>500</v>
      </c>
      <c r="E26" s="140">
        <f t="shared" si="2"/>
        <v>500</v>
      </c>
      <c r="F26" s="140">
        <f t="shared" si="3"/>
        <v>0</v>
      </c>
      <c r="G26" s="208" t="s">
        <v>42</v>
      </c>
      <c r="H26" s="136"/>
      <c r="I26" s="162">
        <v>500</v>
      </c>
      <c r="J26" s="162">
        <v>250</v>
      </c>
      <c r="K26" s="162"/>
      <c r="L26" s="162">
        <v>250</v>
      </c>
      <c r="M26" s="162">
        <v>0</v>
      </c>
      <c r="N26" s="162"/>
      <c r="O26" s="162"/>
      <c r="P26" s="162"/>
      <c r="Q26" s="162"/>
      <c r="R26" s="162"/>
      <c r="S26" s="132">
        <v>2812</v>
      </c>
      <c r="T26" s="109">
        <f t="shared" si="37"/>
        <v>534.28</v>
      </c>
      <c r="U26" s="109">
        <f t="shared" si="38"/>
        <v>3346.2799999999997</v>
      </c>
      <c r="V26" s="110">
        <v>2000</v>
      </c>
      <c r="W26" s="109">
        <f t="shared" si="25"/>
        <v>380</v>
      </c>
      <c r="X26" s="109">
        <f t="shared" si="5"/>
        <v>2380</v>
      </c>
      <c r="Y26" s="107">
        <v>13301.680672268909</v>
      </c>
      <c r="Z26" s="109">
        <f t="shared" si="26"/>
        <v>2527.3193277310929</v>
      </c>
      <c r="AA26" s="114">
        <f t="shared" si="6"/>
        <v>15829.000000000002</v>
      </c>
      <c r="AB26" s="100"/>
      <c r="AC26" s="99"/>
      <c r="AD26" s="101"/>
      <c r="AE26" s="9"/>
      <c r="AF26" s="27">
        <f t="shared" si="9"/>
        <v>6037.893557422969</v>
      </c>
      <c r="AG26" s="26"/>
      <c r="AH26" s="6">
        <f t="shared" si="10"/>
        <v>-0.53427466495447984</v>
      </c>
      <c r="AI26" s="6">
        <f t="shared" si="11"/>
        <v>-0.66875865217246078</v>
      </c>
      <c r="AJ26" s="28">
        <f t="shared" si="12"/>
        <v>1.2030333171269409</v>
      </c>
      <c r="AK26" s="71"/>
      <c r="AL26" s="56"/>
      <c r="AM26" s="56"/>
      <c r="AN26" s="9"/>
      <c r="AO26" s="116"/>
      <c r="AP26" s="121">
        <v>2812</v>
      </c>
      <c r="AQ26" s="84">
        <v>2000</v>
      </c>
      <c r="AR26" s="97" t="s">
        <v>347</v>
      </c>
      <c r="AS26" s="122"/>
      <c r="AT26" s="63"/>
      <c r="AU26" s="63"/>
      <c r="AV26" s="25"/>
      <c r="AW26" s="94">
        <f t="shared" si="43"/>
        <v>2406</v>
      </c>
      <c r="AX26" s="93">
        <f t="shared" si="44"/>
        <v>2406</v>
      </c>
      <c r="AY26" s="72">
        <f t="shared" si="45"/>
        <v>2371.497417245062</v>
      </c>
      <c r="AZ26" s="95">
        <f t="shared" si="46"/>
        <v>2337.4896093100583</v>
      </c>
      <c r="BA26" s="9"/>
      <c r="BB26" s="36" t="str">
        <f t="shared" si="39"/>
        <v>MEDIA ARMÓNICA</v>
      </c>
      <c r="BC26" s="37">
        <f t="shared" si="40"/>
        <v>2337.4896093100583</v>
      </c>
      <c r="BD26" s="37">
        <f t="shared" si="41"/>
        <v>444.12302576891108</v>
      </c>
      <c r="BE26" s="37">
        <f t="shared" si="42"/>
        <v>2782</v>
      </c>
      <c r="BF26" s="38">
        <f t="shared" si="0"/>
        <v>1391000</v>
      </c>
      <c r="BH26" s="1">
        <f t="shared" si="20"/>
        <v>500</v>
      </c>
      <c r="BI26" s="1">
        <f t="shared" si="21"/>
        <v>0</v>
      </c>
      <c r="BJ26" s="1">
        <f t="shared" si="22"/>
        <v>0</v>
      </c>
      <c r="BK26" s="49">
        <f t="shared" si="23"/>
        <v>1391000</v>
      </c>
      <c r="BL26" s="49">
        <f t="shared" si="47"/>
        <v>0</v>
      </c>
      <c r="BM26" s="49">
        <f t="shared" si="48"/>
        <v>0</v>
      </c>
    </row>
    <row r="27" spans="1:65" ht="18" thickBot="1" x14ac:dyDescent="0.25">
      <c r="A27" s="104">
        <v>21</v>
      </c>
      <c r="B27" s="105" t="s">
        <v>92</v>
      </c>
      <c r="C27" s="106" t="s">
        <v>93</v>
      </c>
      <c r="D27" s="140">
        <v>9</v>
      </c>
      <c r="E27" s="140">
        <f t="shared" si="2"/>
        <v>9</v>
      </c>
      <c r="F27" s="140">
        <f t="shared" si="3"/>
        <v>0</v>
      </c>
      <c r="G27" s="208" t="s">
        <v>228</v>
      </c>
      <c r="H27" s="136"/>
      <c r="I27" s="162">
        <v>6</v>
      </c>
      <c r="J27" s="162">
        <v>3</v>
      </c>
      <c r="K27" s="162"/>
      <c r="L27" s="162">
        <v>3</v>
      </c>
      <c r="M27" s="162">
        <v>0</v>
      </c>
      <c r="N27" s="162"/>
      <c r="O27" s="162"/>
      <c r="P27" s="162">
        <v>3</v>
      </c>
      <c r="Q27" s="162">
        <v>2</v>
      </c>
      <c r="R27" s="162">
        <v>1</v>
      </c>
      <c r="S27" s="132">
        <v>31428</v>
      </c>
      <c r="T27" s="109">
        <f t="shared" si="37"/>
        <v>5971.32</v>
      </c>
      <c r="U27" s="109">
        <f t="shared" si="38"/>
        <v>37399.32</v>
      </c>
      <c r="V27" s="110">
        <v>24000</v>
      </c>
      <c r="W27" s="109">
        <f t="shared" si="25"/>
        <v>4560</v>
      </c>
      <c r="X27" s="109">
        <f t="shared" si="5"/>
        <v>28560</v>
      </c>
      <c r="Y27" s="107">
        <v>20543.697478991598</v>
      </c>
      <c r="Z27" s="109">
        <f t="shared" si="26"/>
        <v>3903.3025210084038</v>
      </c>
      <c r="AA27" s="114">
        <f t="shared" si="6"/>
        <v>24447.000000000004</v>
      </c>
      <c r="AB27" s="100"/>
      <c r="AC27" s="99"/>
      <c r="AD27" s="101"/>
      <c r="AE27" s="9"/>
      <c r="AF27" s="27">
        <f t="shared" si="9"/>
        <v>25323.899159663866</v>
      </c>
      <c r="AG27" s="26"/>
      <c r="AH27" s="6">
        <f t="shared" si="10"/>
        <v>0.24104111305492798</v>
      </c>
      <c r="AI27" s="6">
        <f t="shared" si="11"/>
        <v>-5.2278646006164192E-2</v>
      </c>
      <c r="AJ27" s="28">
        <f t="shared" si="12"/>
        <v>-0.18876246704876379</v>
      </c>
      <c r="AK27" s="71"/>
      <c r="AL27" s="56"/>
      <c r="AM27" s="56"/>
      <c r="AN27" s="9"/>
      <c r="AO27" s="116"/>
      <c r="AP27" s="121" t="s">
        <v>348</v>
      </c>
      <c r="AQ27" s="84">
        <v>24000</v>
      </c>
      <c r="AR27" s="97">
        <v>20543.697478991598</v>
      </c>
      <c r="AS27" s="122"/>
      <c r="AT27" s="63"/>
      <c r="AU27" s="63"/>
      <c r="AV27" s="25"/>
      <c r="AW27" s="94">
        <f t="shared" si="43"/>
        <v>22271.848739495799</v>
      </c>
      <c r="AX27" s="93">
        <f t="shared" si="44"/>
        <v>22271.848739495799</v>
      </c>
      <c r="AY27" s="72">
        <f t="shared" si="45"/>
        <v>22204.700842294595</v>
      </c>
      <c r="AZ27" s="95">
        <f t="shared" si="46"/>
        <v>22137.755390797443</v>
      </c>
      <c r="BA27" s="9"/>
      <c r="BB27" s="36" t="str">
        <f t="shared" si="39"/>
        <v>MEDIA ARMÓNICA</v>
      </c>
      <c r="BC27" s="37">
        <f t="shared" si="40"/>
        <v>22137.755390797443</v>
      </c>
      <c r="BD27" s="37">
        <f t="shared" si="41"/>
        <v>4206.1735242515142</v>
      </c>
      <c r="BE27" s="37">
        <f t="shared" si="42"/>
        <v>26344</v>
      </c>
      <c r="BF27" s="38">
        <f t="shared" si="0"/>
        <v>237096</v>
      </c>
      <c r="BH27" s="1">
        <f t="shared" si="20"/>
        <v>6</v>
      </c>
      <c r="BI27" s="1">
        <f t="shared" si="21"/>
        <v>0</v>
      </c>
      <c r="BJ27" s="1">
        <f t="shared" si="22"/>
        <v>3</v>
      </c>
      <c r="BK27" s="49">
        <f t="shared" si="23"/>
        <v>158064</v>
      </c>
      <c r="BL27" s="49">
        <f t="shared" si="47"/>
        <v>0</v>
      </c>
      <c r="BM27" s="49">
        <f t="shared" si="48"/>
        <v>79032</v>
      </c>
    </row>
    <row r="28" spans="1:65" ht="18" thickBot="1" x14ac:dyDescent="0.25">
      <c r="A28" s="104">
        <v>22</v>
      </c>
      <c r="B28" s="105" t="s">
        <v>94</v>
      </c>
      <c r="C28" s="106" t="s">
        <v>95</v>
      </c>
      <c r="D28" s="140">
        <v>11</v>
      </c>
      <c r="E28" s="140">
        <f t="shared" si="2"/>
        <v>11</v>
      </c>
      <c r="F28" s="140">
        <f t="shared" si="3"/>
        <v>0</v>
      </c>
      <c r="G28" s="208" t="s">
        <v>228</v>
      </c>
      <c r="H28" s="136"/>
      <c r="I28" s="162">
        <v>6</v>
      </c>
      <c r="J28" s="162">
        <v>3</v>
      </c>
      <c r="K28" s="162"/>
      <c r="L28" s="162">
        <v>3</v>
      </c>
      <c r="M28" s="162">
        <v>0</v>
      </c>
      <c r="N28" s="162"/>
      <c r="O28" s="162"/>
      <c r="P28" s="162">
        <v>5</v>
      </c>
      <c r="Q28" s="162">
        <v>4</v>
      </c>
      <c r="R28" s="162">
        <v>1</v>
      </c>
      <c r="S28" s="132">
        <v>31429</v>
      </c>
      <c r="T28" s="109">
        <f t="shared" si="37"/>
        <v>5971.51</v>
      </c>
      <c r="U28" s="109">
        <f t="shared" si="38"/>
        <v>37400.51</v>
      </c>
      <c r="V28" s="110">
        <v>16000</v>
      </c>
      <c r="W28" s="109">
        <f t="shared" si="25"/>
        <v>3040</v>
      </c>
      <c r="X28" s="109">
        <f t="shared" si="5"/>
        <v>19040</v>
      </c>
      <c r="Y28" s="107">
        <v>14855.46218487395</v>
      </c>
      <c r="Z28" s="109">
        <f t="shared" si="26"/>
        <v>2822.5378151260506</v>
      </c>
      <c r="AA28" s="114">
        <f t="shared" si="6"/>
        <v>17678</v>
      </c>
      <c r="AB28" s="100"/>
      <c r="AC28" s="99"/>
      <c r="AD28" s="101"/>
      <c r="AE28" s="9"/>
      <c r="AF28" s="27">
        <f t="shared" si="9"/>
        <v>20761.487394957981</v>
      </c>
      <c r="AG28" s="26"/>
      <c r="AH28" s="6">
        <f t="shared" si="10"/>
        <v>0.51381254156350431</v>
      </c>
      <c r="AI28" s="6">
        <f t="shared" si="11"/>
        <v>-0.22934230599077066</v>
      </c>
      <c r="AJ28" s="28">
        <f t="shared" si="12"/>
        <v>-0.28447023557273338</v>
      </c>
      <c r="AK28" s="71"/>
      <c r="AL28" s="56"/>
      <c r="AM28" s="56"/>
      <c r="AN28" s="9"/>
      <c r="AO28" s="116"/>
      <c r="AP28" s="121" t="s">
        <v>349</v>
      </c>
      <c r="AQ28" s="84">
        <v>16000</v>
      </c>
      <c r="AR28" s="97">
        <v>14855.46218487395</v>
      </c>
      <c r="AS28" s="122"/>
      <c r="AT28" s="63"/>
      <c r="AU28" s="63"/>
      <c r="AV28" s="25"/>
      <c r="AW28" s="94">
        <f t="shared" si="43"/>
        <v>15427.731092436974</v>
      </c>
      <c r="AX28" s="93">
        <f t="shared" si="44"/>
        <v>15427.731092436974</v>
      </c>
      <c r="AY28" s="72">
        <f t="shared" si="45"/>
        <v>15417.113703867633</v>
      </c>
      <c r="AZ28" s="95">
        <f t="shared" si="46"/>
        <v>15406.503622201644</v>
      </c>
      <c r="BA28" s="9"/>
      <c r="BB28" s="36" t="str">
        <f t="shared" si="39"/>
        <v>MEDIA ARMÓNICA</v>
      </c>
      <c r="BC28" s="37">
        <f t="shared" si="40"/>
        <v>15406.503622201644</v>
      </c>
      <c r="BD28" s="37">
        <f t="shared" si="41"/>
        <v>2927.2356882183126</v>
      </c>
      <c r="BE28" s="37">
        <f t="shared" si="42"/>
        <v>18334</v>
      </c>
      <c r="BF28" s="38">
        <f t="shared" si="0"/>
        <v>201674</v>
      </c>
      <c r="BH28" s="1">
        <f t="shared" si="20"/>
        <v>6</v>
      </c>
      <c r="BI28" s="1">
        <f t="shared" si="21"/>
        <v>0</v>
      </c>
      <c r="BJ28" s="1">
        <f t="shared" si="22"/>
        <v>5</v>
      </c>
      <c r="BK28" s="49">
        <f t="shared" si="23"/>
        <v>110004</v>
      </c>
      <c r="BL28" s="49">
        <f t="shared" si="47"/>
        <v>0</v>
      </c>
      <c r="BM28" s="49">
        <f t="shared" si="48"/>
        <v>91670</v>
      </c>
    </row>
    <row r="29" spans="1:65" ht="18" thickBot="1" x14ac:dyDescent="0.25">
      <c r="A29" s="104">
        <v>23</v>
      </c>
      <c r="B29" s="105" t="s">
        <v>96</v>
      </c>
      <c r="C29" s="106" t="s">
        <v>97</v>
      </c>
      <c r="D29" s="140">
        <v>21</v>
      </c>
      <c r="E29" s="140">
        <f t="shared" si="2"/>
        <v>21</v>
      </c>
      <c r="F29" s="140">
        <f t="shared" si="3"/>
        <v>0</v>
      </c>
      <c r="G29" s="208" t="s">
        <v>228</v>
      </c>
      <c r="H29" s="136"/>
      <c r="I29" s="162">
        <v>16</v>
      </c>
      <c r="J29" s="162">
        <v>8</v>
      </c>
      <c r="K29" s="162"/>
      <c r="L29" s="162">
        <v>8</v>
      </c>
      <c r="M29" s="162">
        <v>0</v>
      </c>
      <c r="N29" s="162"/>
      <c r="O29" s="162"/>
      <c r="P29" s="162">
        <v>5</v>
      </c>
      <c r="Q29" s="162">
        <v>4</v>
      </c>
      <c r="R29" s="162">
        <v>1</v>
      </c>
      <c r="S29" s="132">
        <v>31111</v>
      </c>
      <c r="T29" s="109">
        <f t="shared" si="37"/>
        <v>5911.09</v>
      </c>
      <c r="U29" s="109">
        <f t="shared" si="38"/>
        <v>37022.089999999997</v>
      </c>
      <c r="V29" s="110">
        <v>25000</v>
      </c>
      <c r="W29" s="109">
        <f t="shared" si="25"/>
        <v>4750</v>
      </c>
      <c r="X29" s="109">
        <f t="shared" si="5"/>
        <v>29750</v>
      </c>
      <c r="Y29" s="107">
        <v>9117.6470588235297</v>
      </c>
      <c r="Z29" s="109">
        <f t="shared" si="26"/>
        <v>1732.3529411764707</v>
      </c>
      <c r="AA29" s="114">
        <f t="shared" si="6"/>
        <v>10850</v>
      </c>
      <c r="AB29" s="100"/>
      <c r="AC29" s="99"/>
      <c r="AD29" s="101"/>
      <c r="AE29" s="9"/>
      <c r="AF29" s="27">
        <f t="shared" si="9"/>
        <v>21742.882352941178</v>
      </c>
      <c r="AG29" s="26"/>
      <c r="AH29" s="6">
        <f t="shared" si="10"/>
        <v>0.43085905056150886</v>
      </c>
      <c r="AI29" s="6">
        <f t="shared" si="11"/>
        <v>0.14980155777820453</v>
      </c>
      <c r="AJ29" s="28">
        <f t="shared" si="12"/>
        <v>-0.58066060833971367</v>
      </c>
      <c r="AK29" s="71"/>
      <c r="AL29" s="56"/>
      <c r="AM29" s="56"/>
      <c r="AN29" s="9"/>
      <c r="AO29" s="116"/>
      <c r="AP29" s="121">
        <v>31111</v>
      </c>
      <c r="AQ29" s="84">
        <v>25000</v>
      </c>
      <c r="AR29" s="97">
        <v>9117.6470588235297</v>
      </c>
      <c r="AS29" s="122"/>
      <c r="AT29" s="63"/>
      <c r="AU29" s="63"/>
      <c r="AV29" s="25"/>
      <c r="AW29" s="94">
        <f t="shared" si="43"/>
        <v>21742.882352941178</v>
      </c>
      <c r="AX29" s="93">
        <f t="shared" si="44"/>
        <v>25000</v>
      </c>
      <c r="AY29" s="72">
        <f t="shared" si="45"/>
        <v>19212.280501868681</v>
      </c>
      <c r="AZ29" s="95">
        <f t="shared" si="46"/>
        <v>16499.799492503895</v>
      </c>
      <c r="BA29" s="9"/>
      <c r="BB29" s="36" t="str">
        <f t="shared" si="39"/>
        <v>MEDIA ARMÓNICA</v>
      </c>
      <c r="BC29" s="37">
        <f t="shared" si="40"/>
        <v>16499.799492503895</v>
      </c>
      <c r="BD29" s="37">
        <f t="shared" si="41"/>
        <v>3134.9619035757401</v>
      </c>
      <c r="BE29" s="37">
        <f t="shared" si="42"/>
        <v>19635</v>
      </c>
      <c r="BF29" s="38">
        <f t="shared" si="0"/>
        <v>412335</v>
      </c>
      <c r="BH29" s="1">
        <f t="shared" si="20"/>
        <v>16</v>
      </c>
      <c r="BI29" s="1">
        <f t="shared" si="21"/>
        <v>0</v>
      </c>
      <c r="BJ29" s="1">
        <f t="shared" si="22"/>
        <v>5</v>
      </c>
      <c r="BK29" s="49">
        <f t="shared" si="23"/>
        <v>314160</v>
      </c>
      <c r="BL29" s="49">
        <f t="shared" si="47"/>
        <v>0</v>
      </c>
      <c r="BM29" s="49">
        <f t="shared" si="48"/>
        <v>98175</v>
      </c>
    </row>
    <row r="30" spans="1:65" ht="18" thickBot="1" x14ac:dyDescent="0.25">
      <c r="A30" s="104">
        <v>24</v>
      </c>
      <c r="B30" s="105" t="s">
        <v>98</v>
      </c>
      <c r="C30" s="106" t="s">
        <v>99</v>
      </c>
      <c r="D30" s="140">
        <v>21</v>
      </c>
      <c r="E30" s="140">
        <f t="shared" si="2"/>
        <v>21</v>
      </c>
      <c r="F30" s="140">
        <f t="shared" si="3"/>
        <v>0</v>
      </c>
      <c r="G30" s="208" t="s">
        <v>228</v>
      </c>
      <c r="H30" s="136"/>
      <c r="I30" s="162">
        <v>16</v>
      </c>
      <c r="J30" s="162">
        <v>8</v>
      </c>
      <c r="K30" s="162"/>
      <c r="L30" s="162">
        <v>8</v>
      </c>
      <c r="M30" s="162">
        <v>0</v>
      </c>
      <c r="N30" s="162"/>
      <c r="O30" s="162"/>
      <c r="P30" s="162">
        <v>5</v>
      </c>
      <c r="Q30" s="162">
        <v>4</v>
      </c>
      <c r="R30" s="162">
        <v>1</v>
      </c>
      <c r="S30" s="132">
        <v>25396</v>
      </c>
      <c r="T30" s="109">
        <f t="shared" si="37"/>
        <v>4825.24</v>
      </c>
      <c r="U30" s="109">
        <f t="shared" si="38"/>
        <v>30221.239999999998</v>
      </c>
      <c r="V30" s="110">
        <v>20000</v>
      </c>
      <c r="W30" s="109">
        <f t="shared" si="25"/>
        <v>3800</v>
      </c>
      <c r="X30" s="109">
        <f t="shared" si="5"/>
        <v>23800</v>
      </c>
      <c r="Y30" s="107">
        <v>14285.714285714286</v>
      </c>
      <c r="Z30" s="109">
        <f t="shared" si="26"/>
        <v>2714.2857142857142</v>
      </c>
      <c r="AA30" s="114">
        <f t="shared" si="6"/>
        <v>17000</v>
      </c>
      <c r="AB30" s="100"/>
      <c r="AC30" s="99"/>
      <c r="AD30" s="101"/>
      <c r="AE30" s="9"/>
      <c r="AF30" s="27">
        <f t="shared" si="9"/>
        <v>19893.904761904763</v>
      </c>
      <c r="AG30" s="26"/>
      <c r="AH30" s="6">
        <f t="shared" si="10"/>
        <v>0.27657191003705361</v>
      </c>
      <c r="AI30" s="6">
        <f t="shared" si="11"/>
        <v>5.3330524783852694E-3</v>
      </c>
      <c r="AJ30" s="28">
        <f t="shared" si="12"/>
        <v>-0.28190496251543906</v>
      </c>
      <c r="AK30" s="71"/>
      <c r="AL30" s="56"/>
      <c r="AM30" s="56"/>
      <c r="AN30" s="9"/>
      <c r="AO30" s="116"/>
      <c r="AP30" s="121">
        <v>25396</v>
      </c>
      <c r="AQ30" s="84">
        <v>20000</v>
      </c>
      <c r="AR30" s="97">
        <v>14285.714285714286</v>
      </c>
      <c r="AS30" s="122"/>
      <c r="AT30" s="63"/>
      <c r="AU30" s="63"/>
      <c r="AV30" s="25"/>
      <c r="AW30" s="94">
        <f t="shared" si="43"/>
        <v>19893.904761904763</v>
      </c>
      <c r="AX30" s="93">
        <f t="shared" si="44"/>
        <v>20000</v>
      </c>
      <c r="AY30" s="72">
        <f t="shared" si="45"/>
        <v>19359.720871143498</v>
      </c>
      <c r="AZ30" s="95">
        <f t="shared" si="46"/>
        <v>18823.378266197575</v>
      </c>
      <c r="BA30" s="9"/>
      <c r="BB30" s="36" t="str">
        <f t="shared" si="39"/>
        <v>MEDIA ARMÓNICA</v>
      </c>
      <c r="BC30" s="37">
        <f t="shared" si="40"/>
        <v>18823.378266197575</v>
      </c>
      <c r="BD30" s="37">
        <f t="shared" si="41"/>
        <v>3576.4418705775392</v>
      </c>
      <c r="BE30" s="37">
        <f t="shared" si="42"/>
        <v>22400</v>
      </c>
      <c r="BF30" s="38">
        <f t="shared" si="0"/>
        <v>470400</v>
      </c>
      <c r="BH30" s="1">
        <f t="shared" si="20"/>
        <v>16</v>
      </c>
      <c r="BI30" s="1">
        <f t="shared" si="21"/>
        <v>0</v>
      </c>
      <c r="BJ30" s="1">
        <f t="shared" si="22"/>
        <v>5</v>
      </c>
      <c r="BK30" s="49">
        <f t="shared" si="23"/>
        <v>358400</v>
      </c>
      <c r="BL30" s="49">
        <f t="shared" si="47"/>
        <v>0</v>
      </c>
      <c r="BM30" s="49">
        <f t="shared" si="48"/>
        <v>112000</v>
      </c>
    </row>
    <row r="31" spans="1:65" ht="18" thickBot="1" x14ac:dyDescent="0.25">
      <c r="A31" s="104">
        <v>25</v>
      </c>
      <c r="B31" s="105" t="s">
        <v>100</v>
      </c>
      <c r="C31" s="106" t="s">
        <v>101</v>
      </c>
      <c r="D31" s="140">
        <v>15</v>
      </c>
      <c r="E31" s="140">
        <f t="shared" si="2"/>
        <v>15</v>
      </c>
      <c r="F31" s="140">
        <f t="shared" si="3"/>
        <v>0</v>
      </c>
      <c r="G31" s="208" t="s">
        <v>42</v>
      </c>
      <c r="H31" s="136"/>
      <c r="I31" s="162">
        <v>15</v>
      </c>
      <c r="J31" s="162">
        <v>15</v>
      </c>
      <c r="K31" s="162"/>
      <c r="L31" s="162"/>
      <c r="M31" s="162">
        <v>0</v>
      </c>
      <c r="N31" s="162"/>
      <c r="O31" s="162"/>
      <c r="P31" s="162"/>
      <c r="Q31" s="162"/>
      <c r="R31" s="162"/>
      <c r="S31" s="132">
        <v>8889</v>
      </c>
      <c r="T31" s="109">
        <f t="shared" si="37"/>
        <v>1688.91</v>
      </c>
      <c r="U31" s="109">
        <f t="shared" si="38"/>
        <v>10577.91</v>
      </c>
      <c r="V31" s="110">
        <v>12000</v>
      </c>
      <c r="W31" s="109">
        <f t="shared" si="25"/>
        <v>2280</v>
      </c>
      <c r="X31" s="109">
        <f t="shared" si="5"/>
        <v>14280</v>
      </c>
      <c r="Y31" s="107">
        <v>11344.53781512605</v>
      </c>
      <c r="Z31" s="109">
        <f t="shared" si="26"/>
        <v>2155.4621848739494</v>
      </c>
      <c r="AA31" s="114">
        <f t="shared" si="6"/>
        <v>13500</v>
      </c>
      <c r="AB31" s="100"/>
      <c r="AC31" s="99"/>
      <c r="AD31" s="101"/>
      <c r="AE31" s="9"/>
      <c r="AF31" s="27">
        <f t="shared" si="9"/>
        <v>10744.512605042017</v>
      </c>
      <c r="AG31" s="26"/>
      <c r="AH31" s="6">
        <f t="shared" si="10"/>
        <v>-0.17269397628807201</v>
      </c>
      <c r="AI31" s="6">
        <f t="shared" si="11"/>
        <v>0.11684917139646035</v>
      </c>
      <c r="AJ31" s="28">
        <f t="shared" si="12"/>
        <v>5.584480489161165E-2</v>
      </c>
      <c r="AK31" s="71"/>
      <c r="AL31" s="56"/>
      <c r="AM31" s="56"/>
      <c r="AN31" s="9"/>
      <c r="AO31" s="116"/>
      <c r="AP31" s="121">
        <v>8889</v>
      </c>
      <c r="AQ31" s="84">
        <v>12000</v>
      </c>
      <c r="AR31" s="97">
        <v>11344.53781512605</v>
      </c>
      <c r="AS31" s="122"/>
      <c r="AT31" s="63"/>
      <c r="AU31" s="63"/>
      <c r="AV31" s="25"/>
      <c r="AW31" s="94">
        <f t="shared" si="43"/>
        <v>10744.512605042017</v>
      </c>
      <c r="AX31" s="93">
        <f t="shared" si="44"/>
        <v>11344.53781512605</v>
      </c>
      <c r="AY31" s="72">
        <f t="shared" si="45"/>
        <v>10656.31344720696</v>
      </c>
      <c r="AZ31" s="95">
        <f t="shared" si="46"/>
        <v>10564.121434818646</v>
      </c>
      <c r="BA31" s="9"/>
      <c r="BB31" s="36" t="str">
        <f t="shared" si="39"/>
        <v>MEDIA ARMÓNICA</v>
      </c>
      <c r="BC31" s="37">
        <f t="shared" si="40"/>
        <v>10564.121434818646</v>
      </c>
      <c r="BD31" s="37">
        <f t="shared" si="41"/>
        <v>2007.1830726155426</v>
      </c>
      <c r="BE31" s="37">
        <f t="shared" si="42"/>
        <v>12572</v>
      </c>
      <c r="BF31" s="38">
        <f t="shared" si="0"/>
        <v>188580</v>
      </c>
      <c r="BH31" s="1">
        <f t="shared" si="20"/>
        <v>15</v>
      </c>
      <c r="BI31" s="1">
        <f t="shared" si="21"/>
        <v>0</v>
      </c>
      <c r="BJ31" s="1">
        <f t="shared" si="22"/>
        <v>0</v>
      </c>
      <c r="BK31" s="49">
        <f t="shared" si="23"/>
        <v>188580</v>
      </c>
      <c r="BL31" s="49">
        <f t="shared" si="47"/>
        <v>0</v>
      </c>
      <c r="BM31" s="49">
        <f t="shared" si="48"/>
        <v>0</v>
      </c>
    </row>
    <row r="32" spans="1:65" ht="18" thickBot="1" x14ac:dyDescent="0.25">
      <c r="A32" s="104">
        <v>26</v>
      </c>
      <c r="B32" s="105" t="s">
        <v>102</v>
      </c>
      <c r="C32" s="124" t="s">
        <v>103</v>
      </c>
      <c r="D32" s="140">
        <v>6</v>
      </c>
      <c r="E32" s="140">
        <f t="shared" si="2"/>
        <v>6</v>
      </c>
      <c r="F32" s="140">
        <f t="shared" si="3"/>
        <v>0</v>
      </c>
      <c r="G32" s="208" t="s">
        <v>226</v>
      </c>
      <c r="H32" s="136"/>
      <c r="I32" s="162">
        <v>6</v>
      </c>
      <c r="J32" s="162"/>
      <c r="K32" s="162"/>
      <c r="L32" s="162">
        <v>6</v>
      </c>
      <c r="M32" s="162">
        <v>0</v>
      </c>
      <c r="N32" s="162"/>
      <c r="O32" s="162"/>
      <c r="P32" s="162"/>
      <c r="Q32" s="162"/>
      <c r="R32" s="162"/>
      <c r="S32" s="132">
        <v>52137</v>
      </c>
      <c r="T32" s="109">
        <f t="shared" si="37"/>
        <v>9906.0300000000007</v>
      </c>
      <c r="U32" s="109">
        <f t="shared" si="38"/>
        <v>62043.03</v>
      </c>
      <c r="V32" s="110">
        <v>35000</v>
      </c>
      <c r="W32" s="109">
        <f t="shared" si="25"/>
        <v>6650</v>
      </c>
      <c r="X32" s="109">
        <f t="shared" si="5"/>
        <v>41650</v>
      </c>
      <c r="Y32" s="107">
        <v>29327.731092436978</v>
      </c>
      <c r="Z32" s="109">
        <f t="shared" si="26"/>
        <v>5572.268907563026</v>
      </c>
      <c r="AA32" s="114">
        <f t="shared" si="6"/>
        <v>34900</v>
      </c>
      <c r="AB32" s="100"/>
      <c r="AC32" s="99"/>
      <c r="AD32" s="101"/>
      <c r="AE32" s="9"/>
      <c r="AF32" s="27">
        <f t="shared" si="9"/>
        <v>38821.577030812325</v>
      </c>
      <c r="AG32" s="26"/>
      <c r="AH32" s="6">
        <f t="shared" si="10"/>
        <v>0.34299026437332386</v>
      </c>
      <c r="AI32" s="6">
        <f t="shared" si="11"/>
        <v>-9.8439510269744443E-2</v>
      </c>
      <c r="AJ32" s="28">
        <f t="shared" si="12"/>
        <v>-0.24455075410357929</v>
      </c>
      <c r="AK32" s="71"/>
      <c r="AL32" s="56"/>
      <c r="AM32" s="56"/>
      <c r="AN32" s="9"/>
      <c r="AO32" s="116"/>
      <c r="AP32" s="121" t="s">
        <v>350</v>
      </c>
      <c r="AQ32" s="84">
        <v>35000</v>
      </c>
      <c r="AR32" s="97">
        <v>29327.731092436978</v>
      </c>
      <c r="AS32" s="122"/>
      <c r="AT32" s="63"/>
      <c r="AU32" s="63"/>
      <c r="AV32" s="25"/>
      <c r="AW32" s="94">
        <f t="shared" si="43"/>
        <v>32163.865546218491</v>
      </c>
      <c r="AX32" s="93">
        <f t="shared" si="44"/>
        <v>32163.865546218491</v>
      </c>
      <c r="AY32" s="72">
        <f t="shared" si="45"/>
        <v>32038.579685049932</v>
      </c>
      <c r="AZ32" s="95">
        <f t="shared" si="46"/>
        <v>31913.781841933374</v>
      </c>
      <c r="BA32" s="9"/>
      <c r="BB32" s="36" t="str">
        <f t="shared" si="39"/>
        <v>MEDIA ARMÓNICA</v>
      </c>
      <c r="BC32" s="37">
        <f t="shared" si="40"/>
        <v>31913.781841933374</v>
      </c>
      <c r="BD32" s="37">
        <f t="shared" si="41"/>
        <v>6063.6185499673411</v>
      </c>
      <c r="BE32" s="37">
        <f t="shared" si="42"/>
        <v>37978</v>
      </c>
      <c r="BF32" s="38">
        <f t="shared" si="0"/>
        <v>227868</v>
      </c>
      <c r="BH32" s="1">
        <f t="shared" si="20"/>
        <v>6</v>
      </c>
      <c r="BI32" s="1">
        <f t="shared" si="21"/>
        <v>0</v>
      </c>
      <c r="BJ32" s="1">
        <f t="shared" si="22"/>
        <v>0</v>
      </c>
      <c r="BK32" s="49">
        <f t="shared" si="23"/>
        <v>227868</v>
      </c>
      <c r="BL32" s="49">
        <f t="shared" si="47"/>
        <v>0</v>
      </c>
      <c r="BM32" s="49">
        <f t="shared" si="48"/>
        <v>0</v>
      </c>
    </row>
    <row r="33" spans="1:65" ht="18" thickBot="1" x14ac:dyDescent="0.25">
      <c r="A33" s="104">
        <v>27</v>
      </c>
      <c r="B33" s="105" t="s">
        <v>104</v>
      </c>
      <c r="C33" s="106" t="s">
        <v>105</v>
      </c>
      <c r="D33" s="140">
        <v>20</v>
      </c>
      <c r="E33" s="140">
        <f t="shared" si="2"/>
        <v>20</v>
      </c>
      <c r="F33" s="140">
        <f t="shared" si="3"/>
        <v>0</v>
      </c>
      <c r="G33" s="208" t="s">
        <v>42</v>
      </c>
      <c r="H33" s="136"/>
      <c r="I33" s="162">
        <v>20</v>
      </c>
      <c r="J33" s="162">
        <v>20</v>
      </c>
      <c r="K33" s="162"/>
      <c r="L33" s="162"/>
      <c r="M33" s="162">
        <v>0</v>
      </c>
      <c r="N33" s="162"/>
      <c r="O33" s="162"/>
      <c r="P33" s="162"/>
      <c r="Q33" s="162"/>
      <c r="R33" s="162"/>
      <c r="S33" s="132">
        <v>10615</v>
      </c>
      <c r="T33" s="109">
        <f t="shared" si="37"/>
        <v>2016.8500000000001</v>
      </c>
      <c r="U33" s="109">
        <f t="shared" si="38"/>
        <v>12631.85</v>
      </c>
      <c r="V33" s="110">
        <v>6000</v>
      </c>
      <c r="W33" s="109">
        <f t="shared" si="25"/>
        <v>1140</v>
      </c>
      <c r="X33" s="109">
        <f t="shared" si="5"/>
        <v>7140</v>
      </c>
      <c r="Y33" s="107">
        <v>4957.9831932773113</v>
      </c>
      <c r="Z33" s="109">
        <f t="shared" si="26"/>
        <v>942.01680672268913</v>
      </c>
      <c r="AA33" s="114">
        <f t="shared" si="6"/>
        <v>5900</v>
      </c>
      <c r="AB33" s="100"/>
      <c r="AC33" s="99"/>
      <c r="AD33" s="101"/>
      <c r="AE33" s="9"/>
      <c r="AF33" s="27">
        <f t="shared" si="9"/>
        <v>7190.9943977591038</v>
      </c>
      <c r="AG33" s="26"/>
      <c r="AH33" s="6">
        <f t="shared" si="10"/>
        <v>0.47615189400062713</v>
      </c>
      <c r="AI33" s="6">
        <f t="shared" si="11"/>
        <v>-0.16562304625494464</v>
      </c>
      <c r="AJ33" s="28">
        <f t="shared" si="12"/>
        <v>-0.31052884774568246</v>
      </c>
      <c r="AK33" s="71"/>
      <c r="AL33" s="56"/>
      <c r="AM33" s="56"/>
      <c r="AN33" s="9"/>
      <c r="AO33" s="116"/>
      <c r="AP33" s="121" t="s">
        <v>351</v>
      </c>
      <c r="AQ33" s="84">
        <v>6000</v>
      </c>
      <c r="AR33" s="97">
        <v>4957.9831932773113</v>
      </c>
      <c r="AS33" s="122"/>
      <c r="AT33" s="63"/>
      <c r="AU33" s="63"/>
      <c r="AV33" s="25"/>
      <c r="AW33" s="94">
        <f t="shared" si="43"/>
        <v>5478.9915966386561</v>
      </c>
      <c r="AX33" s="93">
        <f t="shared" si="44"/>
        <v>5478.9915966386561</v>
      </c>
      <c r="AY33" s="72">
        <f t="shared" si="45"/>
        <v>5454.1634701999783</v>
      </c>
      <c r="AZ33" s="95">
        <f t="shared" si="46"/>
        <v>5429.4478527607371</v>
      </c>
      <c r="BA33" s="9"/>
      <c r="BB33" s="36" t="str">
        <f t="shared" si="39"/>
        <v>MEDIA ARMÓNICA</v>
      </c>
      <c r="BC33" s="37">
        <f t="shared" si="40"/>
        <v>5429.4478527607371</v>
      </c>
      <c r="BD33" s="37">
        <f t="shared" si="41"/>
        <v>1031.59509202454</v>
      </c>
      <c r="BE33" s="37">
        <f t="shared" si="42"/>
        <v>6462</v>
      </c>
      <c r="BF33" s="38">
        <f t="shared" si="0"/>
        <v>129240</v>
      </c>
      <c r="BH33" s="1">
        <f t="shared" si="20"/>
        <v>20</v>
      </c>
      <c r="BI33" s="1">
        <f t="shared" si="21"/>
        <v>0</v>
      </c>
      <c r="BJ33" s="1">
        <f t="shared" si="22"/>
        <v>0</v>
      </c>
      <c r="BK33" s="49">
        <f t="shared" si="23"/>
        <v>129240</v>
      </c>
      <c r="BL33" s="49">
        <f t="shared" si="47"/>
        <v>0</v>
      </c>
      <c r="BM33" s="49">
        <f t="shared" si="48"/>
        <v>0</v>
      </c>
    </row>
    <row r="34" spans="1:65" ht="18" thickBot="1" x14ac:dyDescent="0.25">
      <c r="A34" s="104">
        <v>28</v>
      </c>
      <c r="B34" s="105" t="s">
        <v>106</v>
      </c>
      <c r="C34" s="106" t="s">
        <v>107</v>
      </c>
      <c r="D34" s="140">
        <v>30</v>
      </c>
      <c r="E34" s="140">
        <f t="shared" si="2"/>
        <v>30</v>
      </c>
      <c r="F34" s="140">
        <f t="shared" si="3"/>
        <v>0</v>
      </c>
      <c r="G34" s="208" t="s">
        <v>42</v>
      </c>
      <c r="H34" s="136"/>
      <c r="I34" s="162">
        <v>30</v>
      </c>
      <c r="J34" s="162"/>
      <c r="K34" s="162"/>
      <c r="L34" s="162">
        <v>30</v>
      </c>
      <c r="M34" s="162">
        <v>0</v>
      </c>
      <c r="N34" s="162"/>
      <c r="O34" s="162"/>
      <c r="P34" s="162"/>
      <c r="Q34" s="162"/>
      <c r="R34" s="162"/>
      <c r="S34" s="132">
        <v>16533</v>
      </c>
      <c r="T34" s="109">
        <f t="shared" si="37"/>
        <v>3141.27</v>
      </c>
      <c r="U34" s="109">
        <f t="shared" si="38"/>
        <v>19674.27</v>
      </c>
      <c r="V34" s="110">
        <v>25000</v>
      </c>
      <c r="W34" s="109">
        <f t="shared" si="25"/>
        <v>4750</v>
      </c>
      <c r="X34" s="109">
        <f t="shared" si="5"/>
        <v>29750</v>
      </c>
      <c r="Y34" s="107">
        <v>18229.411764705885</v>
      </c>
      <c r="Z34" s="109">
        <f t="shared" si="26"/>
        <v>3463.588235294118</v>
      </c>
      <c r="AA34" s="114">
        <f t="shared" si="6"/>
        <v>21693.000000000004</v>
      </c>
      <c r="AB34" s="100"/>
      <c r="AC34" s="99"/>
      <c r="AD34" s="101"/>
      <c r="AE34" s="9"/>
      <c r="AF34" s="27">
        <f t="shared" si="9"/>
        <v>19920.803921568629</v>
      </c>
      <c r="AG34" s="26"/>
      <c r="AH34" s="6">
        <f t="shared" si="10"/>
        <v>-0.17006361464662531</v>
      </c>
      <c r="AI34" s="6">
        <f t="shared" si="11"/>
        <v>0.25496943288177387</v>
      </c>
      <c r="AJ34" s="28">
        <f t="shared" si="12"/>
        <v>-8.4905818235148769E-2</v>
      </c>
      <c r="AK34" s="71"/>
      <c r="AL34" s="56"/>
      <c r="AM34" s="56"/>
      <c r="AN34" s="9"/>
      <c r="AO34" s="116"/>
      <c r="AP34" s="121">
        <v>16533</v>
      </c>
      <c r="AQ34" s="84" t="s">
        <v>352</v>
      </c>
      <c r="AR34" s="97">
        <v>18229.411764705885</v>
      </c>
      <c r="AS34" s="122"/>
      <c r="AT34" s="63"/>
      <c r="AU34" s="63"/>
      <c r="AV34" s="25"/>
      <c r="AW34" s="94">
        <f t="shared" si="43"/>
        <v>17381.205882352944</v>
      </c>
      <c r="AX34" s="93">
        <f t="shared" si="44"/>
        <v>17381.205882352944</v>
      </c>
      <c r="AY34" s="72">
        <f t="shared" si="45"/>
        <v>17360.497248232332</v>
      </c>
      <c r="AZ34" s="95">
        <f t="shared" si="46"/>
        <v>17339.813287171237</v>
      </c>
      <c r="BA34" s="9"/>
      <c r="BB34" s="36" t="str">
        <f t="shared" si="39"/>
        <v>MEDIA ARMÓNICA</v>
      </c>
      <c r="BC34" s="37">
        <f t="shared" si="40"/>
        <v>17339.813287171237</v>
      </c>
      <c r="BD34" s="37">
        <f t="shared" si="41"/>
        <v>3294.5645245625351</v>
      </c>
      <c r="BE34" s="37">
        <f t="shared" si="42"/>
        <v>20635</v>
      </c>
      <c r="BF34" s="38">
        <f t="shared" si="0"/>
        <v>619050</v>
      </c>
      <c r="BH34" s="1">
        <f t="shared" si="20"/>
        <v>30</v>
      </c>
      <c r="BI34" s="1">
        <f t="shared" si="21"/>
        <v>0</v>
      </c>
      <c r="BJ34" s="1">
        <f t="shared" si="22"/>
        <v>0</v>
      </c>
      <c r="BK34" s="49">
        <f t="shared" si="23"/>
        <v>619050</v>
      </c>
      <c r="BL34" s="49">
        <f t="shared" si="47"/>
        <v>0</v>
      </c>
      <c r="BM34" s="49">
        <f t="shared" si="48"/>
        <v>0</v>
      </c>
    </row>
    <row r="35" spans="1:65" ht="18" thickBot="1" x14ac:dyDescent="0.25">
      <c r="A35" s="104">
        <v>29</v>
      </c>
      <c r="B35" s="105" t="s">
        <v>108</v>
      </c>
      <c r="C35" s="106" t="s">
        <v>109</v>
      </c>
      <c r="D35" s="140">
        <v>57</v>
      </c>
      <c r="E35" s="140">
        <f t="shared" si="2"/>
        <v>57</v>
      </c>
      <c r="F35" s="140">
        <f t="shared" si="3"/>
        <v>0</v>
      </c>
      <c r="G35" s="208" t="s">
        <v>42</v>
      </c>
      <c r="H35" s="136"/>
      <c r="I35" s="162">
        <v>55</v>
      </c>
      <c r="J35" s="162">
        <v>20</v>
      </c>
      <c r="K35" s="162"/>
      <c r="L35" s="162">
        <v>35</v>
      </c>
      <c r="M35" s="162">
        <v>0</v>
      </c>
      <c r="N35" s="162"/>
      <c r="O35" s="162"/>
      <c r="P35" s="162">
        <v>2</v>
      </c>
      <c r="Q35" s="162">
        <v>0</v>
      </c>
      <c r="R35" s="162">
        <v>2</v>
      </c>
      <c r="S35" s="132">
        <v>3200</v>
      </c>
      <c r="T35" s="109">
        <f t="shared" si="37"/>
        <v>608</v>
      </c>
      <c r="U35" s="109">
        <f t="shared" si="38"/>
        <v>3808</v>
      </c>
      <c r="V35" s="110">
        <v>2500</v>
      </c>
      <c r="W35" s="109">
        <f t="shared" si="25"/>
        <v>475</v>
      </c>
      <c r="X35" s="109">
        <f t="shared" si="5"/>
        <v>2975</v>
      </c>
      <c r="Y35" s="107">
        <v>2118.4873949579833</v>
      </c>
      <c r="Z35" s="109">
        <f t="shared" si="26"/>
        <v>402.51260504201684</v>
      </c>
      <c r="AA35" s="114">
        <f t="shared" si="6"/>
        <v>2521</v>
      </c>
      <c r="AB35" s="100"/>
      <c r="AC35" s="99"/>
      <c r="AD35" s="101"/>
      <c r="AE35" s="9"/>
      <c r="AF35" s="27">
        <f t="shared" si="9"/>
        <v>2606.1624649859946</v>
      </c>
      <c r="AG35" s="26"/>
      <c r="AH35" s="6">
        <f t="shared" si="10"/>
        <v>0.22785898538263105</v>
      </c>
      <c r="AI35" s="6">
        <f t="shared" si="11"/>
        <v>-4.0735167669819494E-2</v>
      </c>
      <c r="AJ35" s="28">
        <f t="shared" si="12"/>
        <v>-0.18712381771281172</v>
      </c>
      <c r="AK35" s="71"/>
      <c r="AL35" s="56"/>
      <c r="AM35" s="56"/>
      <c r="AN35" s="9"/>
      <c r="AO35" s="116"/>
      <c r="AP35" s="121">
        <v>3200</v>
      </c>
      <c r="AQ35" s="84">
        <v>2500</v>
      </c>
      <c r="AR35" s="97">
        <v>2118.4873949579833</v>
      </c>
      <c r="AS35" s="122"/>
      <c r="AT35" s="63"/>
      <c r="AU35" s="63"/>
      <c r="AV35" s="25"/>
      <c r="AW35" s="94">
        <f t="shared" si="43"/>
        <v>2606.1624649859946</v>
      </c>
      <c r="AX35" s="93">
        <f t="shared" si="44"/>
        <v>2500</v>
      </c>
      <c r="AY35" s="72">
        <f t="shared" si="45"/>
        <v>2568.6521196246854</v>
      </c>
      <c r="AZ35" s="95">
        <f t="shared" si="46"/>
        <v>2532.6395894464977</v>
      </c>
      <c r="BA35" s="9"/>
      <c r="BB35" s="36" t="str">
        <f t="shared" si="39"/>
        <v>MEDIANA</v>
      </c>
      <c r="BC35" s="37">
        <f t="shared" si="40"/>
        <v>2500</v>
      </c>
      <c r="BD35" s="37">
        <f t="shared" si="41"/>
        <v>475</v>
      </c>
      <c r="BE35" s="37">
        <f t="shared" si="42"/>
        <v>2975</v>
      </c>
      <c r="BF35" s="38">
        <f t="shared" si="0"/>
        <v>169575</v>
      </c>
      <c r="BH35" s="1">
        <f t="shared" si="20"/>
        <v>55</v>
      </c>
      <c r="BI35" s="1">
        <f t="shared" si="21"/>
        <v>0</v>
      </c>
      <c r="BJ35" s="1">
        <f t="shared" si="22"/>
        <v>2</v>
      </c>
      <c r="BK35" s="49">
        <f t="shared" si="23"/>
        <v>163625</v>
      </c>
      <c r="BL35" s="49">
        <f t="shared" si="47"/>
        <v>0</v>
      </c>
      <c r="BM35" s="49">
        <f t="shared" si="48"/>
        <v>5950</v>
      </c>
    </row>
    <row r="36" spans="1:65" ht="18" thickBot="1" x14ac:dyDescent="0.25">
      <c r="A36" s="104">
        <v>30</v>
      </c>
      <c r="B36" s="105" t="s">
        <v>110</v>
      </c>
      <c r="C36" s="106" t="s">
        <v>111</v>
      </c>
      <c r="D36" s="140">
        <v>13</v>
      </c>
      <c r="E36" s="140">
        <f t="shared" si="2"/>
        <v>13</v>
      </c>
      <c r="F36" s="140">
        <f t="shared" si="3"/>
        <v>0</v>
      </c>
      <c r="G36" s="208" t="s">
        <v>226</v>
      </c>
      <c r="H36" s="136"/>
      <c r="I36" s="162">
        <v>5</v>
      </c>
      <c r="J36" s="162"/>
      <c r="K36" s="162"/>
      <c r="L36" s="162">
        <v>5</v>
      </c>
      <c r="M36" s="162">
        <v>0</v>
      </c>
      <c r="N36" s="162"/>
      <c r="O36" s="162"/>
      <c r="P36" s="162">
        <v>8</v>
      </c>
      <c r="Q36" s="162">
        <v>5</v>
      </c>
      <c r="R36" s="162">
        <v>3</v>
      </c>
      <c r="S36" s="132">
        <v>20309</v>
      </c>
      <c r="T36" s="109"/>
      <c r="U36" s="109">
        <f t="shared" si="38"/>
        <v>20309</v>
      </c>
      <c r="V36" s="110">
        <v>40000</v>
      </c>
      <c r="W36" s="109"/>
      <c r="X36" s="109">
        <f t="shared" si="5"/>
        <v>40000</v>
      </c>
      <c r="Y36" s="107">
        <v>17647.058823529413</v>
      </c>
      <c r="Z36" s="109"/>
      <c r="AA36" s="114">
        <f t="shared" si="6"/>
        <v>17647.058823529413</v>
      </c>
      <c r="AB36" s="100"/>
      <c r="AC36" s="99"/>
      <c r="AD36" s="101"/>
      <c r="AE36" s="9"/>
      <c r="AF36" s="27">
        <f t="shared" si="9"/>
        <v>25985.352941176472</v>
      </c>
      <c r="AG36" s="26"/>
      <c r="AH36" s="6">
        <f t="shared" si="10"/>
        <v>-0.21844432723412063</v>
      </c>
      <c r="AI36" s="6">
        <f t="shared" si="11"/>
        <v>0.53932871685632844</v>
      </c>
      <c r="AJ36" s="28">
        <f t="shared" si="12"/>
        <v>-0.320884389622208</v>
      </c>
      <c r="AK36" s="71"/>
      <c r="AL36" s="56"/>
      <c r="AM36" s="56"/>
      <c r="AN36" s="9"/>
      <c r="AO36" s="116"/>
      <c r="AP36" s="121">
        <v>20309</v>
      </c>
      <c r="AQ36" s="84" t="s">
        <v>353</v>
      </c>
      <c r="AR36" s="97">
        <v>17647.058823529413</v>
      </c>
      <c r="AS36" s="122"/>
      <c r="AT36" s="63"/>
      <c r="AU36" s="63"/>
      <c r="AV36" s="25"/>
      <c r="AW36" s="94">
        <f t="shared" si="43"/>
        <v>18978.029411764706</v>
      </c>
      <c r="AX36" s="93">
        <f t="shared" si="44"/>
        <v>18978.029411764706</v>
      </c>
      <c r="AY36" s="72">
        <f t="shared" si="45"/>
        <v>18931.299946043295</v>
      </c>
      <c r="AZ36" s="95">
        <f t="shared" si="46"/>
        <v>18884.68554195021</v>
      </c>
      <c r="BA36" s="9"/>
      <c r="BB36" s="36" t="str">
        <f t="shared" si="39"/>
        <v>MEDIA ARMÓNICA</v>
      </c>
      <c r="BC36" s="37">
        <f t="shared" si="40"/>
        <v>18884.68554195021</v>
      </c>
      <c r="BD36" s="37"/>
      <c r="BE36" s="37">
        <f t="shared" si="42"/>
        <v>18885</v>
      </c>
      <c r="BF36" s="38">
        <f t="shared" si="0"/>
        <v>245505</v>
      </c>
      <c r="BH36" s="1">
        <f t="shared" si="20"/>
        <v>5</v>
      </c>
      <c r="BI36" s="1">
        <f t="shared" si="21"/>
        <v>0</v>
      </c>
      <c r="BJ36" s="1">
        <f t="shared" si="22"/>
        <v>8</v>
      </c>
      <c r="BK36" s="49">
        <f t="shared" si="23"/>
        <v>94425</v>
      </c>
      <c r="BL36" s="49">
        <f t="shared" si="47"/>
        <v>0</v>
      </c>
      <c r="BM36" s="49">
        <f t="shared" si="48"/>
        <v>151080</v>
      </c>
    </row>
    <row r="37" spans="1:65" ht="18" thickBot="1" x14ac:dyDescent="0.25">
      <c r="A37" s="104">
        <v>31</v>
      </c>
      <c r="B37" s="105" t="s">
        <v>112</v>
      </c>
      <c r="C37" s="106" t="s">
        <v>113</v>
      </c>
      <c r="D37" s="140">
        <v>5</v>
      </c>
      <c r="E37" s="140">
        <f t="shared" si="2"/>
        <v>5</v>
      </c>
      <c r="F37" s="140">
        <f t="shared" si="3"/>
        <v>0</v>
      </c>
      <c r="G37" s="208" t="s">
        <v>42</v>
      </c>
      <c r="H37" s="136"/>
      <c r="I37" s="162">
        <v>5</v>
      </c>
      <c r="J37" s="162">
        <v>5</v>
      </c>
      <c r="K37" s="162"/>
      <c r="L37" s="162"/>
      <c r="M37" s="162">
        <v>0</v>
      </c>
      <c r="N37" s="162"/>
      <c r="O37" s="162"/>
      <c r="P37" s="162"/>
      <c r="Q37" s="162"/>
      <c r="R37" s="162"/>
      <c r="S37" s="132">
        <v>20764</v>
      </c>
      <c r="T37" s="109">
        <f t="shared" si="37"/>
        <v>3945.16</v>
      </c>
      <c r="U37" s="109">
        <f t="shared" si="38"/>
        <v>24709.16</v>
      </c>
      <c r="V37" s="110">
        <v>14000</v>
      </c>
      <c r="W37" s="109">
        <f t="shared" si="25"/>
        <v>2660</v>
      </c>
      <c r="X37" s="109">
        <f t="shared" si="5"/>
        <v>16660</v>
      </c>
      <c r="Y37" s="107">
        <v>11680.672268907563</v>
      </c>
      <c r="Z37" s="109">
        <f t="shared" si="26"/>
        <v>2219.3277310924368</v>
      </c>
      <c r="AA37" s="114">
        <f t="shared" si="6"/>
        <v>13900</v>
      </c>
      <c r="AB37" s="100"/>
      <c r="AC37" s="99"/>
      <c r="AD37" s="101"/>
      <c r="AE37" s="9"/>
      <c r="AF37" s="27">
        <f t="shared" si="9"/>
        <v>15481.557422969187</v>
      </c>
      <c r="AG37" s="26"/>
      <c r="AH37" s="6">
        <f t="shared" si="10"/>
        <v>0.34120873195829293</v>
      </c>
      <c r="AI37" s="6">
        <f t="shared" si="11"/>
        <v>-9.5698215786163499E-2</v>
      </c>
      <c r="AJ37" s="28">
        <f t="shared" si="12"/>
        <v>-0.24551051617212921</v>
      </c>
      <c r="AK37" s="71"/>
      <c r="AL37" s="56"/>
      <c r="AM37" s="56"/>
      <c r="AN37" s="9"/>
      <c r="AO37" s="116"/>
      <c r="AP37" s="121" t="s">
        <v>354</v>
      </c>
      <c r="AQ37" s="84">
        <v>14000</v>
      </c>
      <c r="AR37" s="97">
        <v>11680.672268907563</v>
      </c>
      <c r="AS37" s="122"/>
      <c r="AT37" s="63"/>
      <c r="AU37" s="63"/>
      <c r="AV37" s="25"/>
      <c r="AW37" s="94">
        <f t="shared" si="43"/>
        <v>12840.336134453781</v>
      </c>
      <c r="AX37" s="93">
        <f t="shared" si="44"/>
        <v>12840.336134453781</v>
      </c>
      <c r="AY37" s="72">
        <f t="shared" si="45"/>
        <v>12787.861891837349</v>
      </c>
      <c r="AZ37" s="95">
        <f t="shared" si="46"/>
        <v>12735.60209424084</v>
      </c>
      <c r="BA37" s="9"/>
      <c r="BB37" s="36" t="str">
        <f t="shared" si="39"/>
        <v>MEDIA ARMÓNICA</v>
      </c>
      <c r="BC37" s="37">
        <f t="shared" si="40"/>
        <v>12735.60209424084</v>
      </c>
      <c r="BD37" s="37">
        <f t="shared" si="41"/>
        <v>2419.7643979057593</v>
      </c>
      <c r="BE37" s="37">
        <f t="shared" si="42"/>
        <v>15156</v>
      </c>
      <c r="BF37" s="38">
        <f t="shared" si="0"/>
        <v>75780</v>
      </c>
      <c r="BH37" s="1">
        <f t="shared" si="20"/>
        <v>5</v>
      </c>
      <c r="BI37" s="1">
        <f t="shared" si="21"/>
        <v>0</v>
      </c>
      <c r="BJ37" s="1">
        <f t="shared" si="22"/>
        <v>0</v>
      </c>
      <c r="BK37" s="49">
        <f t="shared" si="23"/>
        <v>75780</v>
      </c>
      <c r="BL37" s="49">
        <f t="shared" si="47"/>
        <v>0</v>
      </c>
      <c r="BM37" s="49">
        <f t="shared" si="48"/>
        <v>0</v>
      </c>
    </row>
    <row r="38" spans="1:65" ht="18" thickBot="1" x14ac:dyDescent="0.25">
      <c r="A38" s="104">
        <v>32</v>
      </c>
      <c r="B38" s="105" t="s">
        <v>114</v>
      </c>
      <c r="C38" s="106" t="s">
        <v>115</v>
      </c>
      <c r="D38" s="140">
        <v>5</v>
      </c>
      <c r="E38" s="140">
        <f t="shared" si="2"/>
        <v>5</v>
      </c>
      <c r="F38" s="140">
        <f t="shared" si="3"/>
        <v>0</v>
      </c>
      <c r="G38" s="208" t="s">
        <v>229</v>
      </c>
      <c r="H38" s="136"/>
      <c r="I38" s="162">
        <v>5</v>
      </c>
      <c r="J38" s="162">
        <v>5</v>
      </c>
      <c r="K38" s="162"/>
      <c r="L38" s="162"/>
      <c r="M38" s="162">
        <v>0</v>
      </c>
      <c r="N38" s="162"/>
      <c r="O38" s="162"/>
      <c r="P38" s="162">
        <v>0</v>
      </c>
      <c r="Q38" s="162">
        <v>0</v>
      </c>
      <c r="R38" s="162">
        <v>0</v>
      </c>
      <c r="S38" s="132">
        <v>64089</v>
      </c>
      <c r="T38" s="109">
        <f t="shared" si="37"/>
        <v>12176.91</v>
      </c>
      <c r="U38" s="109">
        <f t="shared" si="38"/>
        <v>76265.91</v>
      </c>
      <c r="V38" s="110">
        <v>150000</v>
      </c>
      <c r="W38" s="109">
        <f t="shared" si="25"/>
        <v>28500</v>
      </c>
      <c r="X38" s="109">
        <f t="shared" si="5"/>
        <v>178500</v>
      </c>
      <c r="Y38" s="107">
        <v>134453.78151260506</v>
      </c>
      <c r="Z38" s="109">
        <f t="shared" si="26"/>
        <v>25546.218487394959</v>
      </c>
      <c r="AA38" s="114">
        <f t="shared" si="6"/>
        <v>160000</v>
      </c>
      <c r="AB38" s="100"/>
      <c r="AC38" s="99"/>
      <c r="AD38" s="101"/>
      <c r="AE38" s="9"/>
      <c r="AF38" s="27">
        <f t="shared" si="9"/>
        <v>116180.92717086834</v>
      </c>
      <c r="AG38" s="26"/>
      <c r="AH38" s="6">
        <f t="shared" si="10"/>
        <v>-0.44836900891878984</v>
      </c>
      <c r="AI38" s="6">
        <f t="shared" si="11"/>
        <v>0.29108971371345355</v>
      </c>
      <c r="AJ38" s="28">
        <f t="shared" si="12"/>
        <v>0.15727929520533665</v>
      </c>
      <c r="AK38" s="71"/>
      <c r="AL38" s="56"/>
      <c r="AM38" s="56"/>
      <c r="AN38" s="9"/>
      <c r="AO38" s="116"/>
      <c r="AP38" s="121">
        <v>64089</v>
      </c>
      <c r="AQ38" s="84">
        <v>150000</v>
      </c>
      <c r="AR38" s="97">
        <v>134453.78151260506</v>
      </c>
      <c r="AS38" s="122"/>
      <c r="AT38" s="63"/>
      <c r="AU38" s="63"/>
      <c r="AV38" s="25"/>
      <c r="AW38" s="94">
        <f t="shared" si="43"/>
        <v>116180.92717086834</v>
      </c>
      <c r="AX38" s="93">
        <f t="shared" si="44"/>
        <v>134453.78151260506</v>
      </c>
      <c r="AY38" s="72">
        <f t="shared" si="45"/>
        <v>108930.44016014224</v>
      </c>
      <c r="AZ38" s="95">
        <f t="shared" si="46"/>
        <v>100984.70752034182</v>
      </c>
      <c r="BA38" s="9"/>
      <c r="BB38" s="36" t="str">
        <f t="shared" si="39"/>
        <v>MEDIA ARMÓNICA</v>
      </c>
      <c r="BC38" s="37">
        <f t="shared" si="40"/>
        <v>100984.70752034182</v>
      </c>
      <c r="BD38" s="37">
        <f t="shared" si="41"/>
        <v>19187.094428864948</v>
      </c>
      <c r="BE38" s="37">
        <f t="shared" si="42"/>
        <v>120172</v>
      </c>
      <c r="BF38" s="38">
        <f t="shared" si="0"/>
        <v>600860</v>
      </c>
      <c r="BH38" s="1">
        <f t="shared" si="20"/>
        <v>5</v>
      </c>
      <c r="BI38" s="1">
        <f t="shared" si="21"/>
        <v>0</v>
      </c>
      <c r="BJ38" s="1">
        <f t="shared" si="22"/>
        <v>0</v>
      </c>
      <c r="BK38" s="49">
        <f t="shared" si="23"/>
        <v>600860</v>
      </c>
      <c r="BL38" s="49">
        <f t="shared" si="47"/>
        <v>0</v>
      </c>
      <c r="BM38" s="49">
        <f t="shared" si="48"/>
        <v>0</v>
      </c>
    </row>
    <row r="39" spans="1:65" ht="18" thickBot="1" x14ac:dyDescent="0.25">
      <c r="A39" s="104">
        <v>33</v>
      </c>
      <c r="B39" s="105" t="s">
        <v>116</v>
      </c>
      <c r="C39" s="105" t="s">
        <v>117</v>
      </c>
      <c r="D39" s="140">
        <v>15</v>
      </c>
      <c r="E39" s="140">
        <f t="shared" si="2"/>
        <v>15</v>
      </c>
      <c r="F39" s="140">
        <f t="shared" si="3"/>
        <v>0</v>
      </c>
      <c r="G39" s="208" t="s">
        <v>42</v>
      </c>
      <c r="H39" s="136"/>
      <c r="I39" s="162">
        <v>15</v>
      </c>
      <c r="J39" s="162"/>
      <c r="K39" s="162"/>
      <c r="L39" s="162">
        <v>15</v>
      </c>
      <c r="M39" s="162">
        <v>0</v>
      </c>
      <c r="N39" s="162"/>
      <c r="O39" s="162"/>
      <c r="P39" s="162"/>
      <c r="Q39" s="162"/>
      <c r="R39" s="162"/>
      <c r="S39" s="132">
        <v>21959</v>
      </c>
      <c r="T39" s="109">
        <f t="shared" si="37"/>
        <v>4172.21</v>
      </c>
      <c r="U39" s="109">
        <f t="shared" si="38"/>
        <v>26131.21</v>
      </c>
      <c r="V39" s="110">
        <v>15000</v>
      </c>
      <c r="W39" s="109">
        <f t="shared" si="25"/>
        <v>2850</v>
      </c>
      <c r="X39" s="109">
        <f t="shared" si="5"/>
        <v>17850</v>
      </c>
      <c r="Y39" s="107">
        <v>12352.941176470589</v>
      </c>
      <c r="Z39" s="109">
        <f t="shared" si="26"/>
        <v>2347.0588235294122</v>
      </c>
      <c r="AA39" s="114">
        <f t="shared" si="6"/>
        <v>14700.000000000002</v>
      </c>
      <c r="AB39" s="100"/>
      <c r="AC39" s="99"/>
      <c r="AD39" s="101"/>
      <c r="AE39" s="9"/>
      <c r="AF39" s="27">
        <f t="shared" si="9"/>
        <v>16437.313725490196</v>
      </c>
      <c r="AG39" s="26"/>
      <c r="AH39" s="6">
        <f t="shared" si="10"/>
        <v>0.33592388432344872</v>
      </c>
      <c r="AI39" s="6">
        <f t="shared" si="11"/>
        <v>-8.7442130112858937E-2</v>
      </c>
      <c r="AJ39" s="28">
        <f t="shared" si="12"/>
        <v>-0.24848175421058966</v>
      </c>
      <c r="AK39" s="71"/>
      <c r="AL39" s="56"/>
      <c r="AM39" s="56"/>
      <c r="AN39" s="9"/>
      <c r="AO39" s="116"/>
      <c r="AP39" s="121" t="s">
        <v>355</v>
      </c>
      <c r="AQ39" s="84">
        <v>15000</v>
      </c>
      <c r="AR39" s="97">
        <v>12352.941176470589</v>
      </c>
      <c r="AS39" s="122"/>
      <c r="AT39" s="63"/>
      <c r="AU39" s="63"/>
      <c r="AV39" s="25"/>
      <c r="AW39" s="94">
        <f t="shared" si="43"/>
        <v>13676.470588235294</v>
      </c>
      <c r="AX39" s="93">
        <f t="shared" si="44"/>
        <v>13676.470588235294</v>
      </c>
      <c r="AY39" s="72">
        <f t="shared" si="45"/>
        <v>13612.278194595452</v>
      </c>
      <c r="AZ39" s="95">
        <f t="shared" si="46"/>
        <v>13548.387096774193</v>
      </c>
      <c r="BA39" s="9"/>
      <c r="BB39" s="36" t="str">
        <f t="shared" si="39"/>
        <v>MEDIA ARMÓNICA</v>
      </c>
      <c r="BC39" s="37">
        <f t="shared" si="40"/>
        <v>13548.387096774193</v>
      </c>
      <c r="BD39" s="37">
        <f t="shared" si="41"/>
        <v>2574.1935483870966</v>
      </c>
      <c r="BE39" s="37">
        <f t="shared" si="42"/>
        <v>16123</v>
      </c>
      <c r="BF39" s="38">
        <f t="shared" ref="BF39:BF70" si="49">+BE39*D39</f>
        <v>241845</v>
      </c>
      <c r="BH39" s="1">
        <f t="shared" si="20"/>
        <v>15</v>
      </c>
      <c r="BI39" s="1">
        <f t="shared" si="21"/>
        <v>0</v>
      </c>
      <c r="BJ39" s="1">
        <f t="shared" si="22"/>
        <v>0</v>
      </c>
      <c r="BK39" s="49">
        <f t="shared" si="23"/>
        <v>241845</v>
      </c>
      <c r="BL39" s="49">
        <f t="shared" si="47"/>
        <v>0</v>
      </c>
      <c r="BM39" s="49">
        <f t="shared" si="48"/>
        <v>0</v>
      </c>
    </row>
    <row r="40" spans="1:65" ht="18" thickBot="1" x14ac:dyDescent="0.25">
      <c r="A40" s="104">
        <v>34</v>
      </c>
      <c r="B40" s="105" t="s">
        <v>118</v>
      </c>
      <c r="C40" s="105" t="s">
        <v>119</v>
      </c>
      <c r="D40" s="140">
        <v>7</v>
      </c>
      <c r="E40" s="140">
        <f t="shared" si="2"/>
        <v>7</v>
      </c>
      <c r="F40" s="140">
        <f t="shared" si="3"/>
        <v>0</v>
      </c>
      <c r="G40" s="208" t="s">
        <v>42</v>
      </c>
      <c r="H40" s="136"/>
      <c r="I40" s="162">
        <v>5</v>
      </c>
      <c r="J40" s="162"/>
      <c r="K40" s="162"/>
      <c r="L40" s="162">
        <v>5</v>
      </c>
      <c r="M40" s="162">
        <v>0</v>
      </c>
      <c r="N40" s="162"/>
      <c r="O40" s="162"/>
      <c r="P40" s="162">
        <v>2</v>
      </c>
      <c r="Q40" s="162">
        <v>0</v>
      </c>
      <c r="R40" s="162">
        <v>2</v>
      </c>
      <c r="S40" s="132">
        <v>13295</v>
      </c>
      <c r="T40" s="109">
        <f t="shared" si="37"/>
        <v>2526.0500000000002</v>
      </c>
      <c r="U40" s="109">
        <f t="shared" si="38"/>
        <v>15821.05</v>
      </c>
      <c r="V40" s="110">
        <v>14000</v>
      </c>
      <c r="W40" s="109">
        <f t="shared" si="25"/>
        <v>2660</v>
      </c>
      <c r="X40" s="109">
        <f t="shared" si="5"/>
        <v>16660</v>
      </c>
      <c r="Y40" s="107">
        <v>10420.16806722689</v>
      </c>
      <c r="Z40" s="109">
        <f t="shared" si="26"/>
        <v>1979.8319327731092</v>
      </c>
      <c r="AA40" s="114">
        <f t="shared" si="6"/>
        <v>12400</v>
      </c>
      <c r="AB40" s="100"/>
      <c r="AC40" s="99"/>
      <c r="AD40" s="101"/>
      <c r="AE40" s="9"/>
      <c r="AF40" s="27">
        <f t="shared" si="9"/>
        <v>12571.72268907563</v>
      </c>
      <c r="AG40" s="26"/>
      <c r="AH40" s="6">
        <f t="shared" si="10"/>
        <v>5.7532076455430535E-2</v>
      </c>
      <c r="AI40" s="6">
        <f t="shared" si="11"/>
        <v>0.11361030991921982</v>
      </c>
      <c r="AJ40" s="28">
        <f t="shared" si="12"/>
        <v>-0.17114238637465035</v>
      </c>
      <c r="AK40" s="71"/>
      <c r="AL40" s="56"/>
      <c r="AM40" s="56"/>
      <c r="AN40" s="9"/>
      <c r="AO40" s="116"/>
      <c r="AP40" s="121">
        <v>13295</v>
      </c>
      <c r="AQ40" s="84">
        <v>14000</v>
      </c>
      <c r="AR40" s="97">
        <v>10420.16806722689</v>
      </c>
      <c r="AS40" s="122"/>
      <c r="AT40" s="63"/>
      <c r="AU40" s="63"/>
      <c r="AV40" s="25"/>
      <c r="AW40" s="94">
        <f t="shared" si="43"/>
        <v>12571.72268907563</v>
      </c>
      <c r="AX40" s="93">
        <f t="shared" si="44"/>
        <v>13295</v>
      </c>
      <c r="AY40" s="72">
        <f t="shared" si="45"/>
        <v>12470.878088181913</v>
      </c>
      <c r="AZ40" s="95">
        <f t="shared" si="46"/>
        <v>12365.39443420846</v>
      </c>
      <c r="BA40" s="9"/>
      <c r="BB40" s="36" t="str">
        <f t="shared" si="39"/>
        <v>MEDIA ARMÓNICA</v>
      </c>
      <c r="BC40" s="37">
        <f t="shared" si="40"/>
        <v>12365.39443420846</v>
      </c>
      <c r="BD40" s="37">
        <f t="shared" si="41"/>
        <v>2349.4249424996074</v>
      </c>
      <c r="BE40" s="37">
        <f t="shared" si="42"/>
        <v>14715</v>
      </c>
      <c r="BF40" s="38">
        <f t="shared" si="49"/>
        <v>103005</v>
      </c>
      <c r="BH40" s="1">
        <f t="shared" si="20"/>
        <v>5</v>
      </c>
      <c r="BI40" s="1">
        <f t="shared" si="21"/>
        <v>0</v>
      </c>
      <c r="BJ40" s="1">
        <f t="shared" si="22"/>
        <v>2</v>
      </c>
      <c r="BK40" s="49">
        <f t="shared" si="23"/>
        <v>73575</v>
      </c>
      <c r="BL40" s="49">
        <f t="shared" si="47"/>
        <v>0</v>
      </c>
      <c r="BM40" s="49">
        <f t="shared" si="48"/>
        <v>29430</v>
      </c>
    </row>
    <row r="41" spans="1:65" ht="18" thickBot="1" x14ac:dyDescent="0.25">
      <c r="A41" s="104">
        <v>35</v>
      </c>
      <c r="B41" s="105" t="s">
        <v>120</v>
      </c>
      <c r="C41" s="105" t="s">
        <v>121</v>
      </c>
      <c r="D41" s="140">
        <v>12</v>
      </c>
      <c r="E41" s="140">
        <f t="shared" si="2"/>
        <v>12</v>
      </c>
      <c r="F41" s="140">
        <f t="shared" si="3"/>
        <v>0</v>
      </c>
      <c r="G41" s="208" t="s">
        <v>42</v>
      </c>
      <c r="H41" s="136"/>
      <c r="I41" s="162">
        <v>10</v>
      </c>
      <c r="J41" s="162">
        <v>5</v>
      </c>
      <c r="K41" s="162"/>
      <c r="L41" s="162">
        <v>5</v>
      </c>
      <c r="M41" s="162">
        <v>0</v>
      </c>
      <c r="N41" s="162"/>
      <c r="O41" s="162"/>
      <c r="P41" s="162">
        <v>2</v>
      </c>
      <c r="Q41" s="162">
        <v>0</v>
      </c>
      <c r="R41" s="162">
        <v>2</v>
      </c>
      <c r="S41" s="132">
        <v>6897</v>
      </c>
      <c r="T41" s="109">
        <f t="shared" si="37"/>
        <v>1310.43</v>
      </c>
      <c r="U41" s="109">
        <f t="shared" si="38"/>
        <v>8207.43</v>
      </c>
      <c r="V41" s="110">
        <v>8000</v>
      </c>
      <c r="W41" s="109">
        <f t="shared" si="25"/>
        <v>1520</v>
      </c>
      <c r="X41" s="109">
        <f t="shared" si="5"/>
        <v>9520</v>
      </c>
      <c r="Y41" s="107">
        <v>10840.336134453783</v>
      </c>
      <c r="Z41" s="109">
        <f t="shared" si="26"/>
        <v>2059.6638655462189</v>
      </c>
      <c r="AA41" s="114">
        <f t="shared" si="6"/>
        <v>12900.000000000002</v>
      </c>
      <c r="AB41" s="100"/>
      <c r="AC41" s="99"/>
      <c r="AD41" s="101"/>
      <c r="AE41" s="9"/>
      <c r="AF41" s="27">
        <f t="shared" si="9"/>
        <v>8579.1120448179281</v>
      </c>
      <c r="AG41" s="26"/>
      <c r="AH41" s="6">
        <f t="shared" si="10"/>
        <v>-0.19607064647605113</v>
      </c>
      <c r="AI41" s="6">
        <f t="shared" si="11"/>
        <v>-6.7502562245673345E-2</v>
      </c>
      <c r="AJ41" s="28">
        <f t="shared" si="12"/>
        <v>0.26357320872172424</v>
      </c>
      <c r="AK41" s="71"/>
      <c r="AL41" s="56"/>
      <c r="AM41" s="56"/>
      <c r="AN41" s="9"/>
      <c r="AO41" s="116"/>
      <c r="AP41" s="121">
        <v>6897</v>
      </c>
      <c r="AQ41" s="84">
        <v>8000</v>
      </c>
      <c r="AR41" s="97">
        <v>10840.336134453783</v>
      </c>
      <c r="AS41" s="122"/>
      <c r="AT41" s="63"/>
      <c r="AU41" s="63"/>
      <c r="AV41" s="25"/>
      <c r="AW41" s="94">
        <f t="shared" si="43"/>
        <v>8579.1120448179281</v>
      </c>
      <c r="AX41" s="93">
        <f t="shared" si="44"/>
        <v>8000</v>
      </c>
      <c r="AY41" s="72">
        <f t="shared" si="45"/>
        <v>8425.5382389314909</v>
      </c>
      <c r="AZ41" s="95">
        <f t="shared" si="46"/>
        <v>8281.8332678252409</v>
      </c>
      <c r="BA41" s="9"/>
      <c r="BB41" s="36" t="str">
        <f t="shared" si="39"/>
        <v>MEDIANA</v>
      </c>
      <c r="BC41" s="37">
        <f t="shared" si="40"/>
        <v>8000</v>
      </c>
      <c r="BD41" s="37">
        <f t="shared" si="41"/>
        <v>1520</v>
      </c>
      <c r="BE41" s="37">
        <f t="shared" si="42"/>
        <v>9520</v>
      </c>
      <c r="BF41" s="38">
        <f t="shared" si="49"/>
        <v>114240</v>
      </c>
      <c r="BG41" s="49"/>
      <c r="BH41" s="1">
        <f t="shared" si="20"/>
        <v>10</v>
      </c>
      <c r="BI41" s="1">
        <f t="shared" si="21"/>
        <v>0</v>
      </c>
      <c r="BJ41" s="1">
        <f t="shared" si="22"/>
        <v>2</v>
      </c>
      <c r="BK41" s="49">
        <f t="shared" si="23"/>
        <v>95200</v>
      </c>
      <c r="BL41" s="49">
        <f t="shared" si="47"/>
        <v>0</v>
      </c>
      <c r="BM41" s="49">
        <f t="shared" si="48"/>
        <v>19040</v>
      </c>
    </row>
    <row r="42" spans="1:65" ht="18" thickBot="1" x14ac:dyDescent="0.25">
      <c r="A42" s="104">
        <v>36</v>
      </c>
      <c r="B42" s="105" t="s">
        <v>122</v>
      </c>
      <c r="C42" s="105" t="s">
        <v>123</v>
      </c>
      <c r="D42" s="140">
        <v>5</v>
      </c>
      <c r="E42" s="140">
        <f t="shared" si="2"/>
        <v>5</v>
      </c>
      <c r="F42" s="140">
        <f t="shared" si="3"/>
        <v>0</v>
      </c>
      <c r="G42" s="208" t="s">
        <v>226</v>
      </c>
      <c r="H42" s="136"/>
      <c r="I42" s="162">
        <v>5</v>
      </c>
      <c r="J42" s="162">
        <v>5</v>
      </c>
      <c r="K42" s="162"/>
      <c r="L42" s="162"/>
      <c r="M42" s="162">
        <v>0</v>
      </c>
      <c r="N42" s="162"/>
      <c r="O42" s="162"/>
      <c r="P42" s="162"/>
      <c r="Q42" s="162"/>
      <c r="R42" s="162"/>
      <c r="S42" s="132">
        <v>51689</v>
      </c>
      <c r="T42" s="109">
        <f t="shared" si="37"/>
        <v>9820.91</v>
      </c>
      <c r="U42" s="109">
        <f t="shared" si="38"/>
        <v>61509.91</v>
      </c>
      <c r="V42" s="110">
        <v>45000</v>
      </c>
      <c r="W42" s="109">
        <f t="shared" si="25"/>
        <v>8550</v>
      </c>
      <c r="X42" s="109">
        <f t="shared" si="5"/>
        <v>53550</v>
      </c>
      <c r="Y42" s="107">
        <v>29075.63025210084</v>
      </c>
      <c r="Z42" s="109">
        <f t="shared" si="26"/>
        <v>5524.3697478991598</v>
      </c>
      <c r="AA42" s="114">
        <f t="shared" si="6"/>
        <v>34600</v>
      </c>
      <c r="AB42" s="100"/>
      <c r="AC42" s="99"/>
      <c r="AD42" s="101"/>
      <c r="AE42" s="9"/>
      <c r="AF42" s="27">
        <f t="shared" si="9"/>
        <v>41921.543417366949</v>
      </c>
      <c r="AG42" s="26"/>
      <c r="AH42" s="6">
        <f t="shared" si="10"/>
        <v>0.23299372557420348</v>
      </c>
      <c r="AI42" s="6">
        <f t="shared" si="11"/>
        <v>7.3433760584247249E-2</v>
      </c>
      <c r="AJ42" s="28">
        <f t="shared" si="12"/>
        <v>-0.30642748615845089</v>
      </c>
      <c r="AK42" s="71"/>
      <c r="AL42" s="56"/>
      <c r="AM42" s="56"/>
      <c r="AN42" s="9"/>
      <c r="AO42" s="116"/>
      <c r="AP42" s="121">
        <v>51689</v>
      </c>
      <c r="AQ42" s="84">
        <v>45000</v>
      </c>
      <c r="AR42" s="97">
        <v>29075.63025210084</v>
      </c>
      <c r="AS42" s="122"/>
      <c r="AT42" s="63"/>
      <c r="AU42" s="63"/>
      <c r="AV42" s="25"/>
      <c r="AW42" s="94">
        <f t="shared" si="43"/>
        <v>41921.543417366949</v>
      </c>
      <c r="AX42" s="93">
        <f t="shared" si="44"/>
        <v>45000</v>
      </c>
      <c r="AY42" s="72">
        <f t="shared" si="45"/>
        <v>40742.398641282103</v>
      </c>
      <c r="AZ42" s="95">
        <f t="shared" si="46"/>
        <v>39493.554745407957</v>
      </c>
      <c r="BA42" s="9"/>
      <c r="BB42" s="36" t="str">
        <f t="shared" si="39"/>
        <v>MEDIA ARMÓNICA</v>
      </c>
      <c r="BC42" s="37">
        <f t="shared" si="40"/>
        <v>39493.554745407957</v>
      </c>
      <c r="BD42" s="37">
        <f t="shared" si="41"/>
        <v>7503.7754016275121</v>
      </c>
      <c r="BE42" s="37">
        <f t="shared" si="42"/>
        <v>46998</v>
      </c>
      <c r="BF42" s="38">
        <f t="shared" si="49"/>
        <v>234990</v>
      </c>
      <c r="BH42" s="1">
        <f t="shared" si="20"/>
        <v>5</v>
      </c>
      <c r="BI42" s="1">
        <f t="shared" si="21"/>
        <v>0</v>
      </c>
      <c r="BJ42" s="1">
        <f t="shared" si="22"/>
        <v>0</v>
      </c>
      <c r="BK42" s="49">
        <f t="shared" si="23"/>
        <v>234990</v>
      </c>
      <c r="BL42" s="49">
        <f t="shared" si="47"/>
        <v>0</v>
      </c>
      <c r="BM42" s="49">
        <f t="shared" si="48"/>
        <v>0</v>
      </c>
    </row>
    <row r="43" spans="1:65" ht="18" thickBot="1" x14ac:dyDescent="0.25">
      <c r="A43" s="104">
        <v>37</v>
      </c>
      <c r="B43" s="105" t="s">
        <v>124</v>
      </c>
      <c r="C43" s="105" t="s">
        <v>125</v>
      </c>
      <c r="D43" s="140">
        <v>5</v>
      </c>
      <c r="E43" s="140">
        <f t="shared" si="2"/>
        <v>5</v>
      </c>
      <c r="F43" s="140">
        <f t="shared" si="3"/>
        <v>0</v>
      </c>
      <c r="G43" s="208" t="s">
        <v>226</v>
      </c>
      <c r="H43" s="136"/>
      <c r="I43" s="162">
        <v>5</v>
      </c>
      <c r="J43" s="162">
        <v>5</v>
      </c>
      <c r="K43" s="162"/>
      <c r="L43" s="162"/>
      <c r="M43" s="162">
        <v>0</v>
      </c>
      <c r="N43" s="162"/>
      <c r="O43" s="162"/>
      <c r="P43" s="162"/>
      <c r="Q43" s="162"/>
      <c r="R43" s="162"/>
      <c r="S43" s="132">
        <v>52249</v>
      </c>
      <c r="T43" s="109">
        <f t="shared" si="37"/>
        <v>9927.31</v>
      </c>
      <c r="U43" s="109">
        <f t="shared" si="38"/>
        <v>62176.31</v>
      </c>
      <c r="V43" s="110">
        <v>30000</v>
      </c>
      <c r="W43" s="109">
        <f t="shared" si="25"/>
        <v>5700</v>
      </c>
      <c r="X43" s="109">
        <f t="shared" si="5"/>
        <v>35700</v>
      </c>
      <c r="Y43" s="107">
        <v>24655.462184873952</v>
      </c>
      <c r="Z43" s="109">
        <f t="shared" si="26"/>
        <v>4684.5378151260511</v>
      </c>
      <c r="AA43" s="114">
        <f t="shared" si="6"/>
        <v>29340.000000000004</v>
      </c>
      <c r="AB43" s="100"/>
      <c r="AC43" s="99"/>
      <c r="AD43" s="101"/>
      <c r="AE43" s="9"/>
      <c r="AF43" s="27">
        <f t="shared" si="9"/>
        <v>35634.820728291314</v>
      </c>
      <c r="AG43" s="26"/>
      <c r="AH43" s="6">
        <f t="shared" si="10"/>
        <v>0.46623440029034025</v>
      </c>
      <c r="AI43" s="6">
        <f t="shared" si="11"/>
        <v>-0.15812681565752057</v>
      </c>
      <c r="AJ43" s="28">
        <f t="shared" si="12"/>
        <v>-0.3081075846328194</v>
      </c>
      <c r="AK43" s="71"/>
      <c r="AL43" s="56"/>
      <c r="AM43" s="56"/>
      <c r="AN43" s="9"/>
      <c r="AO43" s="116"/>
      <c r="AP43" s="121" t="s">
        <v>356</v>
      </c>
      <c r="AQ43" s="84">
        <v>30000</v>
      </c>
      <c r="AR43" s="97">
        <v>24655.462184873952</v>
      </c>
      <c r="AS43" s="122"/>
      <c r="AT43" s="63"/>
      <c r="AU43" s="63"/>
      <c r="AV43" s="25"/>
      <c r="AW43" s="94">
        <f t="shared" si="43"/>
        <v>27327.731092436974</v>
      </c>
      <c r="AX43" s="93">
        <f t="shared" si="44"/>
        <v>27327.731092436974</v>
      </c>
      <c r="AY43" s="72">
        <f t="shared" si="45"/>
        <v>27196.762041578011</v>
      </c>
      <c r="AZ43" s="95">
        <f t="shared" si="46"/>
        <v>27066.420664206638</v>
      </c>
      <c r="BA43" s="9"/>
      <c r="BB43" s="36" t="str">
        <f t="shared" si="39"/>
        <v>MEDIA ARMÓNICA</v>
      </c>
      <c r="BC43" s="37">
        <f t="shared" si="40"/>
        <v>27066.420664206638</v>
      </c>
      <c r="BD43" s="37">
        <f t="shared" si="41"/>
        <v>5142.6199261992615</v>
      </c>
      <c r="BE43" s="37">
        <f t="shared" si="42"/>
        <v>32210</v>
      </c>
      <c r="BF43" s="38">
        <f t="shared" si="49"/>
        <v>161050</v>
      </c>
      <c r="BH43" s="1">
        <f t="shared" si="20"/>
        <v>5</v>
      </c>
      <c r="BI43" s="1">
        <f t="shared" si="21"/>
        <v>0</v>
      </c>
      <c r="BJ43" s="1">
        <f t="shared" si="22"/>
        <v>0</v>
      </c>
      <c r="BK43" s="49">
        <f t="shared" si="23"/>
        <v>161050</v>
      </c>
      <c r="BL43" s="49">
        <f t="shared" si="47"/>
        <v>0</v>
      </c>
      <c r="BM43" s="49">
        <f t="shared" si="48"/>
        <v>0</v>
      </c>
    </row>
    <row r="44" spans="1:65" ht="18" thickBot="1" x14ac:dyDescent="0.25">
      <c r="A44" s="104">
        <v>38</v>
      </c>
      <c r="B44" s="105" t="s">
        <v>126</v>
      </c>
      <c r="C44" s="105" t="s">
        <v>127</v>
      </c>
      <c r="D44" s="140">
        <v>3</v>
      </c>
      <c r="E44" s="140">
        <f t="shared" si="2"/>
        <v>3</v>
      </c>
      <c r="F44" s="140">
        <f t="shared" si="3"/>
        <v>0</v>
      </c>
      <c r="G44" s="208" t="s">
        <v>42</v>
      </c>
      <c r="H44" s="136"/>
      <c r="I44" s="162">
        <v>3</v>
      </c>
      <c r="J44" s="162">
        <v>3</v>
      </c>
      <c r="K44" s="162"/>
      <c r="L44" s="162"/>
      <c r="M44" s="162">
        <v>0</v>
      </c>
      <c r="N44" s="162"/>
      <c r="O44" s="162"/>
      <c r="P44" s="162"/>
      <c r="Q44" s="162"/>
      <c r="R44" s="162"/>
      <c r="S44" s="132">
        <v>62383</v>
      </c>
      <c r="T44" s="109">
        <f t="shared" si="37"/>
        <v>11852.77</v>
      </c>
      <c r="U44" s="109">
        <f t="shared" si="38"/>
        <v>74235.77</v>
      </c>
      <c r="V44" s="110">
        <v>50000</v>
      </c>
      <c r="W44" s="109">
        <f t="shared" si="25"/>
        <v>9500</v>
      </c>
      <c r="X44" s="109">
        <f t="shared" si="5"/>
        <v>59500</v>
      </c>
      <c r="Y44" s="107">
        <v>111535.29411764706</v>
      </c>
      <c r="Z44" s="109">
        <f t="shared" si="26"/>
        <v>21191.705882352941</v>
      </c>
      <c r="AA44" s="114">
        <f t="shared" si="6"/>
        <v>132727</v>
      </c>
      <c r="AB44" s="100"/>
      <c r="AC44" s="99"/>
      <c r="AD44" s="101"/>
      <c r="AE44" s="9"/>
      <c r="AF44" s="27">
        <f t="shared" si="9"/>
        <v>74639.431372549021</v>
      </c>
      <c r="AG44" s="26"/>
      <c r="AH44" s="6">
        <f t="shared" si="10"/>
        <v>-0.16420853089532922</v>
      </c>
      <c r="AI44" s="6">
        <f t="shared" si="11"/>
        <v>-0.33011279587013226</v>
      </c>
      <c r="AJ44" s="28">
        <f t="shared" si="12"/>
        <v>0.49432132676546148</v>
      </c>
      <c r="AK44" s="71"/>
      <c r="AL44" s="56"/>
      <c r="AM44" s="56"/>
      <c r="AN44" s="9"/>
      <c r="AO44" s="116"/>
      <c r="AP44" s="121">
        <v>62383</v>
      </c>
      <c r="AQ44" s="84">
        <v>50000</v>
      </c>
      <c r="AR44" s="97" t="s">
        <v>357</v>
      </c>
      <c r="AS44" s="122"/>
      <c r="AT44" s="63"/>
      <c r="AU44" s="63"/>
      <c r="AV44" s="25"/>
      <c r="AW44" s="94">
        <f t="shared" si="43"/>
        <v>56191.5</v>
      </c>
      <c r="AX44" s="93">
        <f t="shared" si="44"/>
        <v>56191.5</v>
      </c>
      <c r="AY44" s="72">
        <f t="shared" si="45"/>
        <v>55849.350936246337</v>
      </c>
      <c r="AZ44" s="95">
        <f t="shared" si="46"/>
        <v>55509.285212176212</v>
      </c>
      <c r="BA44" s="9"/>
      <c r="BB44" s="36" t="str">
        <f t="shared" si="39"/>
        <v>MEDIA ARMÓNICA</v>
      </c>
      <c r="BC44" s="37">
        <f t="shared" si="40"/>
        <v>55509.285212176212</v>
      </c>
      <c r="BD44" s="37">
        <f t="shared" si="41"/>
        <v>10546.764190313481</v>
      </c>
      <c r="BE44" s="37">
        <f t="shared" si="42"/>
        <v>66057</v>
      </c>
      <c r="BF44" s="38">
        <f t="shared" si="49"/>
        <v>198171</v>
      </c>
      <c r="BH44" s="1">
        <f t="shared" si="20"/>
        <v>3</v>
      </c>
      <c r="BI44" s="1">
        <f t="shared" si="21"/>
        <v>0</v>
      </c>
      <c r="BJ44" s="1">
        <f t="shared" si="22"/>
        <v>0</v>
      </c>
      <c r="BK44" s="49">
        <f t="shared" si="23"/>
        <v>198171</v>
      </c>
      <c r="BL44" s="49">
        <f t="shared" si="47"/>
        <v>0</v>
      </c>
      <c r="BM44" s="49">
        <f t="shared" si="48"/>
        <v>0</v>
      </c>
    </row>
    <row r="45" spans="1:65" ht="18" thickBot="1" x14ac:dyDescent="0.25">
      <c r="A45" s="104">
        <v>39</v>
      </c>
      <c r="B45" s="105" t="s">
        <v>128</v>
      </c>
      <c r="C45" s="105" t="s">
        <v>129</v>
      </c>
      <c r="D45" s="140">
        <v>1</v>
      </c>
      <c r="E45" s="140">
        <f t="shared" si="2"/>
        <v>1</v>
      </c>
      <c r="F45" s="140">
        <f t="shared" si="3"/>
        <v>0</v>
      </c>
      <c r="G45" s="208" t="s">
        <v>42</v>
      </c>
      <c r="H45" s="136"/>
      <c r="I45" s="162">
        <v>1</v>
      </c>
      <c r="J45" s="162">
        <v>1</v>
      </c>
      <c r="K45" s="162"/>
      <c r="L45" s="162"/>
      <c r="M45" s="162">
        <v>0</v>
      </c>
      <c r="N45" s="162"/>
      <c r="O45" s="162"/>
      <c r="P45" s="162"/>
      <c r="Q45" s="162"/>
      <c r="R45" s="162"/>
      <c r="S45" s="132">
        <v>224177</v>
      </c>
      <c r="T45" s="109">
        <f t="shared" si="37"/>
        <v>42593.63</v>
      </c>
      <c r="U45" s="109">
        <f t="shared" si="38"/>
        <v>266770.63</v>
      </c>
      <c r="V45" s="110">
        <v>40000</v>
      </c>
      <c r="W45" s="109">
        <f t="shared" si="25"/>
        <v>7600</v>
      </c>
      <c r="X45" s="109">
        <f t="shared" si="5"/>
        <v>47600</v>
      </c>
      <c r="Y45" s="107">
        <v>12605.042016806723</v>
      </c>
      <c r="Z45" s="109">
        <f t="shared" si="26"/>
        <v>2394.9579831932774</v>
      </c>
      <c r="AA45" s="114">
        <f t="shared" si="6"/>
        <v>15000</v>
      </c>
      <c r="AB45" s="100"/>
      <c r="AC45" s="99"/>
      <c r="AD45" s="101"/>
      <c r="AE45" s="9"/>
      <c r="AF45" s="27">
        <f t="shared" si="9"/>
        <v>92260.680672268907</v>
      </c>
      <c r="AG45" s="26"/>
      <c r="AH45" s="6">
        <f t="shared" si="10"/>
        <v>1.4298216571404683</v>
      </c>
      <c r="AI45" s="6">
        <f t="shared" si="11"/>
        <v>-0.56644586070105885</v>
      </c>
      <c r="AJ45" s="28">
        <f t="shared" si="12"/>
        <v>-0.86337579643940932</v>
      </c>
      <c r="AK45" s="71"/>
      <c r="AL45" s="56"/>
      <c r="AM45" s="56"/>
      <c r="AN45" s="9"/>
      <c r="AO45" s="116"/>
      <c r="AP45" s="121" t="s">
        <v>358</v>
      </c>
      <c r="AQ45" s="84">
        <v>40000</v>
      </c>
      <c r="AR45" s="97">
        <v>12605.042016806723</v>
      </c>
      <c r="AS45" s="122"/>
      <c r="AT45" s="63"/>
      <c r="AU45" s="63"/>
      <c r="AV45" s="25"/>
      <c r="AW45" s="94">
        <f t="shared" si="43"/>
        <v>26302.521008403361</v>
      </c>
      <c r="AX45" s="93">
        <f t="shared" si="44"/>
        <v>26302.521008403361</v>
      </c>
      <c r="AY45" s="72">
        <f t="shared" si="45"/>
        <v>22454.435656953592</v>
      </c>
      <c r="AZ45" s="95">
        <f t="shared" si="46"/>
        <v>19169.32907348243</v>
      </c>
      <c r="BA45" s="9"/>
      <c r="BB45" s="36" t="str">
        <f t="shared" si="39"/>
        <v>MEDIA ARMÓNICA</v>
      </c>
      <c r="BC45" s="37">
        <f t="shared" si="40"/>
        <v>19169.32907348243</v>
      </c>
      <c r="BD45" s="37">
        <f t="shared" si="41"/>
        <v>3642.1725239616617</v>
      </c>
      <c r="BE45" s="37">
        <f t="shared" si="42"/>
        <v>22812</v>
      </c>
      <c r="BF45" s="38">
        <f t="shared" si="49"/>
        <v>22812</v>
      </c>
      <c r="BH45" s="1">
        <f t="shared" si="20"/>
        <v>1</v>
      </c>
      <c r="BI45" s="1">
        <f t="shared" si="21"/>
        <v>0</v>
      </c>
      <c r="BJ45" s="1">
        <f t="shared" si="22"/>
        <v>0</v>
      </c>
      <c r="BK45" s="49">
        <f t="shared" si="23"/>
        <v>22812</v>
      </c>
      <c r="BL45" s="49">
        <f t="shared" si="47"/>
        <v>0</v>
      </c>
      <c r="BM45" s="49">
        <f t="shared" si="48"/>
        <v>0</v>
      </c>
    </row>
    <row r="46" spans="1:65" ht="18" thickBot="1" x14ac:dyDescent="0.25">
      <c r="A46" s="104">
        <v>40</v>
      </c>
      <c r="B46" s="105" t="s">
        <v>130</v>
      </c>
      <c r="C46" s="105" t="s">
        <v>131</v>
      </c>
      <c r="D46" s="140">
        <v>10</v>
      </c>
      <c r="E46" s="140">
        <f t="shared" si="2"/>
        <v>10</v>
      </c>
      <c r="F46" s="140">
        <f t="shared" si="3"/>
        <v>0</v>
      </c>
      <c r="G46" s="208" t="s">
        <v>42</v>
      </c>
      <c r="H46" s="136"/>
      <c r="I46" s="162">
        <v>5</v>
      </c>
      <c r="J46" s="162">
        <v>5</v>
      </c>
      <c r="K46" s="162"/>
      <c r="L46" s="162"/>
      <c r="M46" s="162">
        <v>0</v>
      </c>
      <c r="N46" s="162"/>
      <c r="O46" s="162"/>
      <c r="P46" s="162">
        <v>5</v>
      </c>
      <c r="Q46" s="162">
        <v>3</v>
      </c>
      <c r="R46" s="162">
        <v>2</v>
      </c>
      <c r="S46" s="132">
        <v>22708</v>
      </c>
      <c r="T46" s="109">
        <f t="shared" si="37"/>
        <v>4314.5200000000004</v>
      </c>
      <c r="U46" s="109">
        <f t="shared" si="38"/>
        <v>27022.52</v>
      </c>
      <c r="V46" s="110">
        <v>14000</v>
      </c>
      <c r="W46" s="109">
        <f t="shared" si="25"/>
        <v>2660</v>
      </c>
      <c r="X46" s="109">
        <f t="shared" si="5"/>
        <v>16660</v>
      </c>
      <c r="Y46" s="107">
        <v>12773.10924369748</v>
      </c>
      <c r="Z46" s="109">
        <f t="shared" si="26"/>
        <v>2426.8907563025214</v>
      </c>
      <c r="AA46" s="114">
        <f t="shared" si="6"/>
        <v>15200</v>
      </c>
      <c r="AB46" s="100"/>
      <c r="AC46" s="99"/>
      <c r="AD46" s="101"/>
      <c r="AE46" s="9"/>
      <c r="AF46" s="27">
        <f t="shared" si="9"/>
        <v>16493.703081232492</v>
      </c>
      <c r="AG46" s="26"/>
      <c r="AH46" s="6">
        <f t="shared" si="10"/>
        <v>0.37676784213719122</v>
      </c>
      <c r="AI46" s="6">
        <f t="shared" si="11"/>
        <v>-0.15119121939753932</v>
      </c>
      <c r="AJ46" s="28">
        <f t="shared" si="12"/>
        <v>-0.22557662273965168</v>
      </c>
      <c r="AK46" s="71"/>
      <c r="AL46" s="56"/>
      <c r="AM46" s="56"/>
      <c r="AN46" s="9"/>
      <c r="AO46" s="116"/>
      <c r="AP46" s="121" t="s">
        <v>359</v>
      </c>
      <c r="AQ46" s="84">
        <v>14000</v>
      </c>
      <c r="AR46" s="97">
        <v>12773.10924369748</v>
      </c>
      <c r="AS46" s="122"/>
      <c r="AT46" s="63"/>
      <c r="AU46" s="63"/>
      <c r="AV46" s="25"/>
      <c r="AW46" s="94">
        <f t="shared" si="43"/>
        <v>13386.55462184874</v>
      </c>
      <c r="AX46" s="93">
        <f t="shared" si="44"/>
        <v>13386.55462184874</v>
      </c>
      <c r="AY46" s="72">
        <f t="shared" si="45"/>
        <v>13372.491518477951</v>
      </c>
      <c r="AZ46" s="95">
        <f t="shared" si="46"/>
        <v>13358.443188951662</v>
      </c>
      <c r="BA46" s="9"/>
      <c r="BB46" s="36" t="str">
        <f t="shared" si="39"/>
        <v>MEDIA ARMÓNICA</v>
      </c>
      <c r="BC46" s="37">
        <f t="shared" si="40"/>
        <v>13358.443188951662</v>
      </c>
      <c r="BD46" s="37">
        <f t="shared" si="41"/>
        <v>2538.1042059008159</v>
      </c>
      <c r="BE46" s="37">
        <f t="shared" si="42"/>
        <v>15897</v>
      </c>
      <c r="BF46" s="38">
        <f t="shared" si="49"/>
        <v>158970</v>
      </c>
      <c r="BH46" s="1">
        <f t="shared" si="20"/>
        <v>5</v>
      </c>
      <c r="BI46" s="1">
        <f t="shared" si="21"/>
        <v>0</v>
      </c>
      <c r="BJ46" s="1">
        <f t="shared" si="22"/>
        <v>5</v>
      </c>
      <c r="BK46" s="49">
        <f t="shared" si="23"/>
        <v>79485</v>
      </c>
      <c r="BL46" s="49">
        <f t="shared" si="47"/>
        <v>0</v>
      </c>
      <c r="BM46" s="49">
        <f t="shared" si="48"/>
        <v>79485</v>
      </c>
    </row>
    <row r="47" spans="1:65" ht="18" thickBot="1" x14ac:dyDescent="0.25">
      <c r="A47" s="104">
        <v>41</v>
      </c>
      <c r="B47" s="105" t="s">
        <v>132</v>
      </c>
      <c r="C47" s="123" t="s">
        <v>133</v>
      </c>
      <c r="D47" s="140">
        <v>20</v>
      </c>
      <c r="E47" s="140">
        <f t="shared" si="2"/>
        <v>20</v>
      </c>
      <c r="F47" s="140">
        <f t="shared" si="3"/>
        <v>0</v>
      </c>
      <c r="G47" s="208" t="s">
        <v>42</v>
      </c>
      <c r="H47" s="136"/>
      <c r="I47" s="162">
        <v>20</v>
      </c>
      <c r="J47" s="162">
        <v>20</v>
      </c>
      <c r="K47" s="162"/>
      <c r="L47" s="162"/>
      <c r="M47" s="162">
        <v>0</v>
      </c>
      <c r="N47" s="162"/>
      <c r="O47" s="162"/>
      <c r="P47" s="162"/>
      <c r="Q47" s="162"/>
      <c r="R47" s="162"/>
      <c r="S47" s="132">
        <v>1600</v>
      </c>
      <c r="T47" s="109">
        <f t="shared" si="37"/>
        <v>304</v>
      </c>
      <c r="U47" s="109">
        <f t="shared" si="38"/>
        <v>1904</v>
      </c>
      <c r="V47" s="110">
        <v>500</v>
      </c>
      <c r="W47" s="109">
        <f t="shared" si="25"/>
        <v>95</v>
      </c>
      <c r="X47" s="109">
        <f t="shared" si="5"/>
        <v>595</v>
      </c>
      <c r="Y47" s="107">
        <v>361.34453781512605</v>
      </c>
      <c r="Z47" s="109">
        <f t="shared" si="26"/>
        <v>68.655462184873954</v>
      </c>
      <c r="AA47" s="114">
        <f t="shared" si="6"/>
        <v>430</v>
      </c>
      <c r="AB47" s="100"/>
      <c r="AC47" s="99"/>
      <c r="AD47" s="101"/>
      <c r="AE47" s="9"/>
      <c r="AF47" s="27">
        <f t="shared" si="9"/>
        <v>820.44817927170868</v>
      </c>
      <c r="AG47" s="26"/>
      <c r="AH47" s="6">
        <f t="shared" si="10"/>
        <v>0.95015363605326053</v>
      </c>
      <c r="AI47" s="6">
        <f t="shared" si="11"/>
        <v>-0.39057698873335611</v>
      </c>
      <c r="AJ47" s="28">
        <f t="shared" si="12"/>
        <v>-0.55957664731990442</v>
      </c>
      <c r="AK47" s="71"/>
      <c r="AL47" s="56"/>
      <c r="AM47" s="56"/>
      <c r="AN47" s="9"/>
      <c r="AO47" s="116"/>
      <c r="AP47" s="121" t="s">
        <v>360</v>
      </c>
      <c r="AQ47" s="84">
        <v>500</v>
      </c>
      <c r="AR47" s="97">
        <v>361.34453781512605</v>
      </c>
      <c r="AS47" s="122"/>
      <c r="AT47" s="63"/>
      <c r="AU47" s="63"/>
      <c r="AV47" s="25"/>
      <c r="AW47" s="94">
        <f t="shared" si="43"/>
        <v>430.67226890756302</v>
      </c>
      <c r="AX47" s="93">
        <f t="shared" si="44"/>
        <v>430.67226890756302</v>
      </c>
      <c r="AY47" s="72">
        <f t="shared" si="45"/>
        <v>425.05560684169666</v>
      </c>
      <c r="AZ47" s="95">
        <f t="shared" si="46"/>
        <v>419.51219512195121</v>
      </c>
      <c r="BA47" s="9"/>
      <c r="BB47" s="36" t="str">
        <f t="shared" si="39"/>
        <v>MEDIA ARMÓNICA</v>
      </c>
      <c r="BC47" s="37">
        <f t="shared" si="40"/>
        <v>419.51219512195121</v>
      </c>
      <c r="BD47" s="37">
        <f t="shared" si="41"/>
        <v>79.707317073170728</v>
      </c>
      <c r="BE47" s="37">
        <f t="shared" si="42"/>
        <v>500</v>
      </c>
      <c r="BF47" s="38">
        <f t="shared" si="49"/>
        <v>10000</v>
      </c>
      <c r="BH47" s="1">
        <f t="shared" si="20"/>
        <v>20</v>
      </c>
      <c r="BI47" s="1">
        <f t="shared" si="21"/>
        <v>0</v>
      </c>
      <c r="BJ47" s="1">
        <f t="shared" si="22"/>
        <v>0</v>
      </c>
      <c r="BK47" s="49">
        <f t="shared" si="23"/>
        <v>10000</v>
      </c>
      <c r="BL47" s="49">
        <f t="shared" si="47"/>
        <v>0</v>
      </c>
      <c r="BM47" s="49">
        <f t="shared" si="48"/>
        <v>0</v>
      </c>
    </row>
    <row r="48" spans="1:65" ht="18" thickBot="1" x14ac:dyDescent="0.25">
      <c r="A48" s="104">
        <v>42</v>
      </c>
      <c r="B48" s="105" t="s">
        <v>134</v>
      </c>
      <c r="C48" s="105" t="s">
        <v>135</v>
      </c>
      <c r="D48" s="140">
        <v>20</v>
      </c>
      <c r="E48" s="140">
        <f t="shared" si="2"/>
        <v>20</v>
      </c>
      <c r="F48" s="140">
        <f t="shared" si="3"/>
        <v>0</v>
      </c>
      <c r="G48" s="208" t="s">
        <v>42</v>
      </c>
      <c r="H48" s="136"/>
      <c r="I48" s="162">
        <v>20</v>
      </c>
      <c r="J48" s="162">
        <v>20</v>
      </c>
      <c r="K48" s="162"/>
      <c r="L48" s="162"/>
      <c r="M48" s="162">
        <v>0</v>
      </c>
      <c r="N48" s="162"/>
      <c r="O48" s="162"/>
      <c r="P48" s="162"/>
      <c r="Q48" s="162"/>
      <c r="R48" s="162"/>
      <c r="S48" s="132">
        <v>1600</v>
      </c>
      <c r="T48" s="109">
        <f t="shared" si="37"/>
        <v>304</v>
      </c>
      <c r="U48" s="109">
        <f t="shared" si="38"/>
        <v>1904</v>
      </c>
      <c r="V48" s="110">
        <v>1200</v>
      </c>
      <c r="W48" s="109">
        <f t="shared" si="25"/>
        <v>228</v>
      </c>
      <c r="X48" s="109">
        <f t="shared" si="5"/>
        <v>1428</v>
      </c>
      <c r="Y48" s="107">
        <v>756.30252100840335</v>
      </c>
      <c r="Z48" s="109">
        <f t="shared" si="26"/>
        <v>143.69747899159663</v>
      </c>
      <c r="AA48" s="114">
        <f t="shared" si="6"/>
        <v>900</v>
      </c>
      <c r="AB48" s="100"/>
      <c r="AC48" s="99"/>
      <c r="AD48" s="101"/>
      <c r="AE48" s="9"/>
      <c r="AF48" s="27">
        <f t="shared" si="9"/>
        <v>1185.4341736694678</v>
      </c>
      <c r="AG48" s="26"/>
      <c r="AH48" s="6">
        <f t="shared" si="10"/>
        <v>0.34971644612476371</v>
      </c>
      <c r="AI48" s="6">
        <f t="shared" si="11"/>
        <v>1.2287334593572783E-2</v>
      </c>
      <c r="AJ48" s="28">
        <f t="shared" si="12"/>
        <v>-0.3620037807183365</v>
      </c>
      <c r="AK48" s="71"/>
      <c r="AL48" s="56"/>
      <c r="AM48" s="56"/>
      <c r="AN48" s="9"/>
      <c r="AO48" s="116"/>
      <c r="AP48" s="121" t="s">
        <v>360</v>
      </c>
      <c r="AQ48" s="84">
        <v>1200</v>
      </c>
      <c r="AR48" s="97">
        <v>756.30252100840335</v>
      </c>
      <c r="AS48" s="122"/>
      <c r="AT48" s="63"/>
      <c r="AU48" s="63"/>
      <c r="AV48" s="25"/>
      <c r="AW48" s="94">
        <f t="shared" si="43"/>
        <v>978.15126050420167</v>
      </c>
      <c r="AX48" s="93">
        <f t="shared" si="44"/>
        <v>978.15126050420167</v>
      </c>
      <c r="AY48" s="72">
        <f t="shared" si="45"/>
        <v>952.66102324493363</v>
      </c>
      <c r="AZ48" s="95">
        <f t="shared" si="46"/>
        <v>927.83505154639181</v>
      </c>
      <c r="BA48" s="9"/>
      <c r="BB48" s="36" t="str">
        <f t="shared" si="39"/>
        <v>MEDIA ARMÓNICA</v>
      </c>
      <c r="BC48" s="37">
        <f t="shared" si="40"/>
        <v>927.83505154639181</v>
      </c>
      <c r="BD48" s="37">
        <f t="shared" si="41"/>
        <v>176.28865979381445</v>
      </c>
      <c r="BE48" s="37">
        <f t="shared" si="42"/>
        <v>1105</v>
      </c>
      <c r="BF48" s="38">
        <f t="shared" si="49"/>
        <v>22100</v>
      </c>
      <c r="BH48" s="1">
        <f t="shared" si="20"/>
        <v>20</v>
      </c>
      <c r="BI48" s="1">
        <f t="shared" si="21"/>
        <v>0</v>
      </c>
      <c r="BJ48" s="1">
        <f t="shared" si="22"/>
        <v>0</v>
      </c>
      <c r="BK48" s="49">
        <f t="shared" si="23"/>
        <v>22100</v>
      </c>
      <c r="BL48" s="49">
        <f t="shared" si="47"/>
        <v>0</v>
      </c>
      <c r="BM48" s="49">
        <f t="shared" si="48"/>
        <v>0</v>
      </c>
    </row>
    <row r="49" spans="1:65" ht="18" thickBot="1" x14ac:dyDescent="0.25">
      <c r="A49" s="104">
        <v>43</v>
      </c>
      <c r="B49" s="105" t="s">
        <v>136</v>
      </c>
      <c r="C49" s="105" t="s">
        <v>137</v>
      </c>
      <c r="D49" s="140">
        <v>52</v>
      </c>
      <c r="E49" s="140">
        <f t="shared" si="2"/>
        <v>52</v>
      </c>
      <c r="F49" s="140">
        <f t="shared" si="3"/>
        <v>0</v>
      </c>
      <c r="G49" s="208" t="s">
        <v>42</v>
      </c>
      <c r="H49" s="136"/>
      <c r="I49" s="162">
        <v>50</v>
      </c>
      <c r="J49" s="162">
        <v>25</v>
      </c>
      <c r="K49" s="162"/>
      <c r="L49" s="162">
        <v>25</v>
      </c>
      <c r="M49" s="162">
        <v>0</v>
      </c>
      <c r="N49" s="162"/>
      <c r="O49" s="162"/>
      <c r="P49" s="162">
        <v>2</v>
      </c>
      <c r="Q49" s="162">
        <v>1</v>
      </c>
      <c r="R49" s="162">
        <v>1</v>
      </c>
      <c r="S49" s="132">
        <v>27637</v>
      </c>
      <c r="T49" s="109">
        <f t="shared" si="37"/>
        <v>5251.03</v>
      </c>
      <c r="U49" s="109">
        <f t="shared" si="38"/>
        <v>32888.03</v>
      </c>
      <c r="V49" s="110">
        <v>14000</v>
      </c>
      <c r="W49" s="109">
        <f t="shared" si="25"/>
        <v>2660</v>
      </c>
      <c r="X49" s="109">
        <f t="shared" si="5"/>
        <v>16660</v>
      </c>
      <c r="Y49" s="107">
        <v>27731.092436974792</v>
      </c>
      <c r="Z49" s="109">
        <f t="shared" si="26"/>
        <v>5268.9075630252109</v>
      </c>
      <c r="AA49" s="114">
        <f t="shared" si="6"/>
        <v>33000</v>
      </c>
      <c r="AB49" s="100"/>
      <c r="AC49" s="99"/>
      <c r="AD49" s="101"/>
      <c r="AE49" s="9"/>
      <c r="AF49" s="27">
        <f t="shared" si="9"/>
        <v>23122.697478991598</v>
      </c>
      <c r="AG49" s="26"/>
      <c r="AH49" s="6">
        <f t="shared" si="10"/>
        <v>0.19523252099414112</v>
      </c>
      <c r="AI49" s="6">
        <f t="shared" si="11"/>
        <v>-0.39453430929847755</v>
      </c>
      <c r="AJ49" s="28">
        <f t="shared" si="12"/>
        <v>0.19930178830433626</v>
      </c>
      <c r="AK49" s="71"/>
      <c r="AL49" s="56"/>
      <c r="AM49" s="56"/>
      <c r="AN49" s="9"/>
      <c r="AO49" s="116"/>
      <c r="AP49" s="121">
        <v>27637</v>
      </c>
      <c r="AQ49" s="84">
        <v>14000</v>
      </c>
      <c r="AR49" s="97">
        <v>27731.092436974792</v>
      </c>
      <c r="AS49" s="122"/>
      <c r="AT49" s="63"/>
      <c r="AU49" s="63"/>
      <c r="AV49" s="25"/>
      <c r="AW49" s="94">
        <f t="shared" si="43"/>
        <v>23122.697478991598</v>
      </c>
      <c r="AX49" s="93">
        <f t="shared" si="44"/>
        <v>27637</v>
      </c>
      <c r="AY49" s="72">
        <f t="shared" si="45"/>
        <v>22056.095704517338</v>
      </c>
      <c r="AZ49" s="95">
        <f t="shared" si="46"/>
        <v>20880.814733360745</v>
      </c>
      <c r="BA49" s="9"/>
      <c r="BB49" s="36" t="str">
        <f t="shared" si="39"/>
        <v>MEDIA ARMÓNICA</v>
      </c>
      <c r="BC49" s="37">
        <f t="shared" si="40"/>
        <v>20880.814733360745</v>
      </c>
      <c r="BD49" s="37">
        <f t="shared" si="41"/>
        <v>3967.3547993385414</v>
      </c>
      <c r="BE49" s="37">
        <f t="shared" si="42"/>
        <v>24849</v>
      </c>
      <c r="BF49" s="38">
        <f t="shared" si="49"/>
        <v>1292148</v>
      </c>
      <c r="BH49" s="1">
        <f t="shared" si="20"/>
        <v>50</v>
      </c>
      <c r="BI49" s="1">
        <f t="shared" si="21"/>
        <v>0</v>
      </c>
      <c r="BJ49" s="1">
        <f t="shared" si="22"/>
        <v>2</v>
      </c>
      <c r="BK49" s="49">
        <f t="shared" si="23"/>
        <v>1242450</v>
      </c>
      <c r="BL49" s="49">
        <f t="shared" si="47"/>
        <v>0</v>
      </c>
      <c r="BM49" s="49">
        <f t="shared" si="48"/>
        <v>49698</v>
      </c>
    </row>
    <row r="50" spans="1:65" ht="18" thickBot="1" x14ac:dyDescent="0.25">
      <c r="A50" s="104">
        <v>44</v>
      </c>
      <c r="B50" s="105" t="s">
        <v>138</v>
      </c>
      <c r="C50" s="105" t="s">
        <v>139</v>
      </c>
      <c r="D50" s="140">
        <v>52</v>
      </c>
      <c r="E50" s="140">
        <f t="shared" si="2"/>
        <v>52</v>
      </c>
      <c r="F50" s="140">
        <f t="shared" si="3"/>
        <v>0</v>
      </c>
      <c r="G50" s="208" t="s">
        <v>42</v>
      </c>
      <c r="H50" s="136"/>
      <c r="I50" s="162">
        <v>50</v>
      </c>
      <c r="J50" s="162">
        <v>25</v>
      </c>
      <c r="K50" s="162"/>
      <c r="L50" s="162">
        <v>25</v>
      </c>
      <c r="M50" s="162">
        <v>0</v>
      </c>
      <c r="N50" s="162"/>
      <c r="O50" s="162"/>
      <c r="P50" s="162">
        <v>2</v>
      </c>
      <c r="Q50" s="162">
        <v>1</v>
      </c>
      <c r="R50" s="162">
        <v>1</v>
      </c>
      <c r="S50" s="132">
        <v>18076</v>
      </c>
      <c r="T50" s="109">
        <f t="shared" si="37"/>
        <v>3434.44</v>
      </c>
      <c r="U50" s="109">
        <f t="shared" si="38"/>
        <v>21510.44</v>
      </c>
      <c r="V50" s="110">
        <v>8000</v>
      </c>
      <c r="W50" s="109">
        <f t="shared" si="25"/>
        <v>1520</v>
      </c>
      <c r="X50" s="109">
        <f t="shared" si="5"/>
        <v>9520</v>
      </c>
      <c r="Y50" s="107">
        <v>10168.067226890757</v>
      </c>
      <c r="Z50" s="109">
        <f t="shared" si="26"/>
        <v>1931.9327731092437</v>
      </c>
      <c r="AA50" s="114">
        <f t="shared" si="6"/>
        <v>12100</v>
      </c>
      <c r="AB50" s="100"/>
      <c r="AC50" s="99"/>
      <c r="AD50" s="101"/>
      <c r="AE50" s="9"/>
      <c r="AF50" s="27">
        <f t="shared" si="9"/>
        <v>12081.355742296919</v>
      </c>
      <c r="AG50" s="26"/>
      <c r="AH50" s="6">
        <f t="shared" si="10"/>
        <v>0.49618969804156876</v>
      </c>
      <c r="AI50" s="6">
        <f t="shared" si="11"/>
        <v>-0.33782266074725881</v>
      </c>
      <c r="AJ50" s="28">
        <f t="shared" si="12"/>
        <v>-0.15836703729430998</v>
      </c>
      <c r="AK50" s="71"/>
      <c r="AL50" s="56"/>
      <c r="AM50" s="56"/>
      <c r="AN50" s="9"/>
      <c r="AO50" s="116"/>
      <c r="AP50" s="121">
        <v>18076</v>
      </c>
      <c r="AQ50" s="84">
        <v>8000</v>
      </c>
      <c r="AR50" s="97">
        <v>10168.067226890757</v>
      </c>
      <c r="AS50" s="122"/>
      <c r="AT50" s="63"/>
      <c r="AU50" s="63"/>
      <c r="AV50" s="25"/>
      <c r="AW50" s="94">
        <f t="shared" si="43"/>
        <v>12081.355742296919</v>
      </c>
      <c r="AX50" s="93">
        <f t="shared" si="44"/>
        <v>10168.067226890757</v>
      </c>
      <c r="AY50" s="72">
        <f t="shared" si="45"/>
        <v>11371.303286733744</v>
      </c>
      <c r="AZ50" s="95">
        <f t="shared" si="46"/>
        <v>10765.456956058853</v>
      </c>
      <c r="BA50" s="9"/>
      <c r="BB50" s="36" t="str">
        <f t="shared" si="39"/>
        <v>MEDIANA</v>
      </c>
      <c r="BC50" s="37">
        <f t="shared" si="40"/>
        <v>10168.067226890757</v>
      </c>
      <c r="BD50" s="37">
        <f t="shared" si="41"/>
        <v>1931.9327731092437</v>
      </c>
      <c r="BE50" s="37">
        <f t="shared" si="42"/>
        <v>12100</v>
      </c>
      <c r="BF50" s="38">
        <f t="shared" si="49"/>
        <v>629200</v>
      </c>
      <c r="BH50" s="1">
        <f t="shared" si="20"/>
        <v>50</v>
      </c>
      <c r="BI50" s="1">
        <f t="shared" si="21"/>
        <v>0</v>
      </c>
      <c r="BJ50" s="1">
        <f t="shared" si="22"/>
        <v>2</v>
      </c>
      <c r="BK50" s="49">
        <f t="shared" si="23"/>
        <v>605000</v>
      </c>
      <c r="BL50" s="49">
        <f t="shared" si="47"/>
        <v>0</v>
      </c>
      <c r="BM50" s="49">
        <f t="shared" si="48"/>
        <v>24200</v>
      </c>
    </row>
    <row r="51" spans="1:65" ht="18" thickBot="1" x14ac:dyDescent="0.25">
      <c r="A51" s="104">
        <v>45</v>
      </c>
      <c r="B51" s="105" t="s">
        <v>140</v>
      </c>
      <c r="C51" s="105" t="s">
        <v>141</v>
      </c>
      <c r="D51" s="140">
        <v>52</v>
      </c>
      <c r="E51" s="140">
        <f t="shared" si="2"/>
        <v>52</v>
      </c>
      <c r="F51" s="140">
        <f t="shared" si="3"/>
        <v>0</v>
      </c>
      <c r="G51" s="208" t="s">
        <v>42</v>
      </c>
      <c r="H51" s="136"/>
      <c r="I51" s="162">
        <v>50</v>
      </c>
      <c r="J51" s="162">
        <v>25</v>
      </c>
      <c r="K51" s="162"/>
      <c r="L51" s="162">
        <v>25</v>
      </c>
      <c r="M51" s="162">
        <v>0</v>
      </c>
      <c r="N51" s="162"/>
      <c r="O51" s="162"/>
      <c r="P51" s="162">
        <v>2</v>
      </c>
      <c r="Q51" s="162">
        <v>1</v>
      </c>
      <c r="R51" s="162">
        <v>1</v>
      </c>
      <c r="S51" s="132">
        <v>18079</v>
      </c>
      <c r="T51" s="109">
        <f t="shared" si="37"/>
        <v>3435.01</v>
      </c>
      <c r="U51" s="109">
        <f t="shared" si="38"/>
        <v>21514.010000000002</v>
      </c>
      <c r="V51" s="110">
        <v>8000</v>
      </c>
      <c r="W51" s="109">
        <f t="shared" si="25"/>
        <v>1520</v>
      </c>
      <c r="X51" s="109">
        <f t="shared" si="5"/>
        <v>9520</v>
      </c>
      <c r="Y51" s="107">
        <v>10168.067226890757</v>
      </c>
      <c r="Z51" s="109">
        <f t="shared" si="26"/>
        <v>1931.9327731092437</v>
      </c>
      <c r="AA51" s="114">
        <f t="shared" si="6"/>
        <v>12100</v>
      </c>
      <c r="AB51" s="100"/>
      <c r="AC51" s="99"/>
      <c r="AD51" s="101"/>
      <c r="AE51" s="9"/>
      <c r="AF51" s="27">
        <f t="shared" si="9"/>
        <v>12082.355742296919</v>
      </c>
      <c r="AG51" s="26"/>
      <c r="AH51" s="6">
        <f t="shared" si="10"/>
        <v>0.49631416137753015</v>
      </c>
      <c r="AI51" s="6">
        <f t="shared" si="11"/>
        <v>-0.33787746606448138</v>
      </c>
      <c r="AJ51" s="28">
        <f t="shared" si="12"/>
        <v>-0.1584366953130488</v>
      </c>
      <c r="AK51" s="71"/>
      <c r="AL51" s="56"/>
      <c r="AM51" s="56"/>
      <c r="AN51" s="9"/>
      <c r="AO51" s="116"/>
      <c r="AP51" s="121">
        <v>18079</v>
      </c>
      <c r="AQ51" s="84">
        <v>8000</v>
      </c>
      <c r="AR51" s="97">
        <v>10168.067226890757</v>
      </c>
      <c r="AS51" s="122"/>
      <c r="AT51" s="63"/>
      <c r="AU51" s="63"/>
      <c r="AV51" s="25"/>
      <c r="AW51" s="94">
        <f t="shared" si="43"/>
        <v>12082.355742296919</v>
      </c>
      <c r="AX51" s="93">
        <f t="shared" si="44"/>
        <v>10168.067226890757</v>
      </c>
      <c r="AY51" s="72">
        <f t="shared" si="45"/>
        <v>11371.932334878344</v>
      </c>
      <c r="AZ51" s="95">
        <f t="shared" si="46"/>
        <v>10765.811608135518</v>
      </c>
      <c r="BA51" s="9"/>
      <c r="BB51" s="36" t="str">
        <f t="shared" si="39"/>
        <v>MEDIANA</v>
      </c>
      <c r="BC51" s="37">
        <f t="shared" si="40"/>
        <v>10168.067226890757</v>
      </c>
      <c r="BD51" s="37">
        <f t="shared" si="41"/>
        <v>1931.9327731092437</v>
      </c>
      <c r="BE51" s="37">
        <f t="shared" si="42"/>
        <v>12100</v>
      </c>
      <c r="BF51" s="38">
        <f t="shared" si="49"/>
        <v>629200</v>
      </c>
      <c r="BH51" s="1">
        <f t="shared" si="20"/>
        <v>50</v>
      </c>
      <c r="BI51" s="1">
        <f t="shared" si="21"/>
        <v>0</v>
      </c>
      <c r="BJ51" s="1">
        <f t="shared" si="22"/>
        <v>2</v>
      </c>
      <c r="BK51" s="49">
        <f t="shared" si="23"/>
        <v>605000</v>
      </c>
      <c r="BL51" s="49">
        <f t="shared" si="47"/>
        <v>0</v>
      </c>
      <c r="BM51" s="49">
        <f t="shared" si="48"/>
        <v>24200</v>
      </c>
    </row>
    <row r="52" spans="1:65" ht="18" thickBot="1" x14ac:dyDescent="0.25">
      <c r="A52" s="104">
        <v>46</v>
      </c>
      <c r="B52" s="105" t="s">
        <v>142</v>
      </c>
      <c r="C52" s="105" t="s">
        <v>143</v>
      </c>
      <c r="D52" s="140">
        <v>77</v>
      </c>
      <c r="E52" s="140">
        <f t="shared" si="2"/>
        <v>77</v>
      </c>
      <c r="F52" s="140">
        <f t="shared" si="3"/>
        <v>0</v>
      </c>
      <c r="G52" s="208" t="s">
        <v>42</v>
      </c>
      <c r="H52" s="136"/>
      <c r="I52" s="162">
        <v>75</v>
      </c>
      <c r="J52" s="162">
        <v>50</v>
      </c>
      <c r="K52" s="162"/>
      <c r="L52" s="162">
        <v>25</v>
      </c>
      <c r="M52" s="162">
        <v>0</v>
      </c>
      <c r="N52" s="162"/>
      <c r="O52" s="162"/>
      <c r="P52" s="162">
        <v>2</v>
      </c>
      <c r="Q52" s="162">
        <v>1</v>
      </c>
      <c r="R52" s="162">
        <v>1</v>
      </c>
      <c r="S52" s="132">
        <v>18080</v>
      </c>
      <c r="T52" s="109">
        <f t="shared" si="37"/>
        <v>3435.2</v>
      </c>
      <c r="U52" s="109">
        <f t="shared" si="38"/>
        <v>21515.200000000001</v>
      </c>
      <c r="V52" s="110">
        <v>8000</v>
      </c>
      <c r="W52" s="109">
        <f t="shared" si="25"/>
        <v>1520</v>
      </c>
      <c r="X52" s="109">
        <f t="shared" si="5"/>
        <v>9520</v>
      </c>
      <c r="Y52" s="107">
        <v>10168.067226890757</v>
      </c>
      <c r="Z52" s="109">
        <f t="shared" si="26"/>
        <v>1931.9327731092437</v>
      </c>
      <c r="AA52" s="114">
        <f t="shared" si="6"/>
        <v>12100</v>
      </c>
      <c r="AB52" s="100"/>
      <c r="AC52" s="99"/>
      <c r="AD52" s="101"/>
      <c r="AE52" s="9"/>
      <c r="AF52" s="27">
        <f t="shared" si="9"/>
        <v>12082.689075630253</v>
      </c>
      <c r="AG52" s="26"/>
      <c r="AH52" s="6">
        <f t="shared" si="10"/>
        <v>0.49635564457797798</v>
      </c>
      <c r="AI52" s="6">
        <f t="shared" si="11"/>
        <v>-0.33789573248762034</v>
      </c>
      <c r="AJ52" s="28">
        <f t="shared" si="12"/>
        <v>-0.15845991209035779</v>
      </c>
      <c r="AK52" s="71"/>
      <c r="AL52" s="56"/>
      <c r="AM52" s="56"/>
      <c r="AN52" s="9"/>
      <c r="AO52" s="116"/>
      <c r="AP52" s="121">
        <v>18080</v>
      </c>
      <c r="AQ52" s="84">
        <v>8000</v>
      </c>
      <c r="AR52" s="97">
        <v>10168.067226890757</v>
      </c>
      <c r="AS52" s="122"/>
      <c r="AT52" s="63"/>
      <c r="AU52" s="63"/>
      <c r="AV52" s="25"/>
      <c r="AW52" s="94">
        <f t="shared" si="43"/>
        <v>12082.689075630253</v>
      </c>
      <c r="AX52" s="93">
        <f t="shared" si="44"/>
        <v>10168.067226890757</v>
      </c>
      <c r="AY52" s="72">
        <f t="shared" si="45"/>
        <v>11372.142002128934</v>
      </c>
      <c r="AZ52" s="95">
        <f t="shared" si="46"/>
        <v>10765.929804531406</v>
      </c>
      <c r="BA52" s="9"/>
      <c r="BB52" s="36" t="str">
        <f t="shared" si="39"/>
        <v>MEDIANA</v>
      </c>
      <c r="BC52" s="37">
        <f t="shared" si="40"/>
        <v>10168.067226890757</v>
      </c>
      <c r="BD52" s="37">
        <f t="shared" si="41"/>
        <v>1931.9327731092437</v>
      </c>
      <c r="BE52" s="37">
        <f t="shared" si="42"/>
        <v>12100</v>
      </c>
      <c r="BF52" s="38">
        <f t="shared" si="49"/>
        <v>931700</v>
      </c>
      <c r="BH52" s="1">
        <f t="shared" si="20"/>
        <v>75</v>
      </c>
      <c r="BI52" s="1">
        <f t="shared" si="21"/>
        <v>0</v>
      </c>
      <c r="BJ52" s="1">
        <f t="shared" si="22"/>
        <v>2</v>
      </c>
      <c r="BK52" s="49">
        <f t="shared" si="23"/>
        <v>907500</v>
      </c>
      <c r="BL52" s="49">
        <f t="shared" si="47"/>
        <v>0</v>
      </c>
      <c r="BM52" s="49">
        <f t="shared" si="48"/>
        <v>24200</v>
      </c>
    </row>
    <row r="53" spans="1:65" ht="18" thickBot="1" x14ac:dyDescent="0.25">
      <c r="A53" s="104">
        <v>47</v>
      </c>
      <c r="B53" s="105" t="s">
        <v>144</v>
      </c>
      <c r="C53" s="105" t="s">
        <v>145</v>
      </c>
      <c r="D53" s="140">
        <v>52</v>
      </c>
      <c r="E53" s="140">
        <f t="shared" si="2"/>
        <v>52</v>
      </c>
      <c r="F53" s="140">
        <f t="shared" si="3"/>
        <v>0</v>
      </c>
      <c r="G53" s="208" t="s">
        <v>42</v>
      </c>
      <c r="H53" s="136"/>
      <c r="I53" s="162">
        <v>50</v>
      </c>
      <c r="J53" s="162">
        <v>25</v>
      </c>
      <c r="K53" s="162"/>
      <c r="L53" s="162">
        <v>25</v>
      </c>
      <c r="M53" s="162">
        <v>0</v>
      </c>
      <c r="N53" s="162"/>
      <c r="O53" s="162"/>
      <c r="P53" s="162">
        <v>2</v>
      </c>
      <c r="Q53" s="162">
        <v>1</v>
      </c>
      <c r="R53" s="162">
        <v>1</v>
      </c>
      <c r="S53" s="132">
        <v>18081</v>
      </c>
      <c r="T53" s="109">
        <f t="shared" si="37"/>
        <v>3435.39</v>
      </c>
      <c r="U53" s="109">
        <f t="shared" si="38"/>
        <v>21516.39</v>
      </c>
      <c r="V53" s="110">
        <v>8000</v>
      </c>
      <c r="W53" s="109">
        <f t="shared" si="25"/>
        <v>1520</v>
      </c>
      <c r="X53" s="109">
        <f t="shared" si="5"/>
        <v>9520</v>
      </c>
      <c r="Y53" s="107">
        <v>10168.067226890757</v>
      </c>
      <c r="Z53" s="109">
        <f t="shared" si="26"/>
        <v>1931.9327731092437</v>
      </c>
      <c r="AA53" s="114">
        <f t="shared" si="6"/>
        <v>12100</v>
      </c>
      <c r="AB53" s="100"/>
      <c r="AC53" s="99"/>
      <c r="AD53" s="101"/>
      <c r="AE53" s="9"/>
      <c r="AF53" s="27">
        <f t="shared" si="9"/>
        <v>12083.022408963587</v>
      </c>
      <c r="AG53" s="26"/>
      <c r="AH53" s="6">
        <f t="shared" si="10"/>
        <v>0.49639712548963866</v>
      </c>
      <c r="AI53" s="6">
        <f t="shared" si="11"/>
        <v>-0.33791399790293075</v>
      </c>
      <c r="AJ53" s="28">
        <f t="shared" si="12"/>
        <v>-0.15848312758670818</v>
      </c>
      <c r="AK53" s="71"/>
      <c r="AL53" s="56"/>
      <c r="AM53" s="56"/>
      <c r="AN53" s="9"/>
      <c r="AO53" s="116"/>
      <c r="AP53" s="121">
        <v>18081</v>
      </c>
      <c r="AQ53" s="84">
        <v>8000</v>
      </c>
      <c r="AR53" s="97">
        <v>10168.067226890757</v>
      </c>
      <c r="AS53" s="122"/>
      <c r="AT53" s="63"/>
      <c r="AU53" s="63"/>
      <c r="AV53" s="25"/>
      <c r="AW53" s="94">
        <f t="shared" si="43"/>
        <v>12083.022408963587</v>
      </c>
      <c r="AX53" s="93">
        <f t="shared" si="44"/>
        <v>10168.067226890757</v>
      </c>
      <c r="AY53" s="72">
        <f t="shared" si="45"/>
        <v>11372.351661648572</v>
      </c>
      <c r="AZ53" s="95">
        <f t="shared" si="46"/>
        <v>10766.047990448118</v>
      </c>
      <c r="BA53" s="9"/>
      <c r="BB53" s="36" t="str">
        <f t="shared" si="39"/>
        <v>MEDIANA</v>
      </c>
      <c r="BC53" s="37">
        <f t="shared" si="40"/>
        <v>10168.067226890757</v>
      </c>
      <c r="BD53" s="37">
        <f t="shared" si="41"/>
        <v>1931.9327731092437</v>
      </c>
      <c r="BE53" s="37">
        <f t="shared" si="42"/>
        <v>12100</v>
      </c>
      <c r="BF53" s="38">
        <f t="shared" si="49"/>
        <v>629200</v>
      </c>
      <c r="BH53" s="1">
        <f t="shared" si="20"/>
        <v>50</v>
      </c>
      <c r="BI53" s="1">
        <f t="shared" si="21"/>
        <v>0</v>
      </c>
      <c r="BJ53" s="1">
        <f t="shared" si="22"/>
        <v>2</v>
      </c>
      <c r="BK53" s="49">
        <f t="shared" si="23"/>
        <v>605000</v>
      </c>
      <c r="BL53" s="49">
        <f t="shared" si="47"/>
        <v>0</v>
      </c>
      <c r="BM53" s="49">
        <f t="shared" si="48"/>
        <v>24200</v>
      </c>
    </row>
    <row r="54" spans="1:65" ht="18" thickBot="1" x14ac:dyDescent="0.25">
      <c r="A54" s="104">
        <v>48</v>
      </c>
      <c r="B54" s="105" t="s">
        <v>146</v>
      </c>
      <c r="C54" s="105" t="s">
        <v>147</v>
      </c>
      <c r="D54" s="140">
        <v>52</v>
      </c>
      <c r="E54" s="140">
        <f t="shared" si="2"/>
        <v>52</v>
      </c>
      <c r="F54" s="140">
        <f t="shared" si="3"/>
        <v>0</v>
      </c>
      <c r="G54" s="208" t="s">
        <v>42</v>
      </c>
      <c r="H54" s="136"/>
      <c r="I54" s="162">
        <v>50</v>
      </c>
      <c r="J54" s="162">
        <v>25</v>
      </c>
      <c r="K54" s="162"/>
      <c r="L54" s="162">
        <v>25</v>
      </c>
      <c r="M54" s="162">
        <v>0</v>
      </c>
      <c r="N54" s="162"/>
      <c r="O54" s="162"/>
      <c r="P54" s="162">
        <v>2</v>
      </c>
      <c r="Q54" s="162">
        <v>1</v>
      </c>
      <c r="R54" s="162">
        <v>1</v>
      </c>
      <c r="S54" s="132">
        <v>18084</v>
      </c>
      <c r="T54" s="109">
        <f t="shared" si="37"/>
        <v>3435.96</v>
      </c>
      <c r="U54" s="109">
        <f t="shared" si="38"/>
        <v>21519.96</v>
      </c>
      <c r="V54" s="110">
        <v>8000</v>
      </c>
      <c r="W54" s="109">
        <f t="shared" si="25"/>
        <v>1520</v>
      </c>
      <c r="X54" s="109">
        <f t="shared" si="5"/>
        <v>9520</v>
      </c>
      <c r="Y54" s="107">
        <v>10168.067226890757</v>
      </c>
      <c r="Z54" s="109">
        <f t="shared" si="26"/>
        <v>1931.9327731092437</v>
      </c>
      <c r="AA54" s="114">
        <f t="shared" si="6"/>
        <v>12100</v>
      </c>
      <c r="AB54" s="100"/>
      <c r="AC54" s="99"/>
      <c r="AD54" s="101"/>
      <c r="AE54" s="9"/>
      <c r="AF54" s="27">
        <f t="shared" si="9"/>
        <v>12084.022408963587</v>
      </c>
      <c r="AG54" s="26"/>
      <c r="AH54" s="6">
        <f t="shared" si="10"/>
        <v>0.49652155449379165</v>
      </c>
      <c r="AI54" s="6">
        <f t="shared" si="11"/>
        <v>-0.33796878810272429</v>
      </c>
      <c r="AJ54" s="28">
        <f t="shared" si="12"/>
        <v>-0.15855276639106766</v>
      </c>
      <c r="AK54" s="71"/>
      <c r="AL54" s="56"/>
      <c r="AM54" s="56"/>
      <c r="AN54" s="9"/>
      <c r="AO54" s="116"/>
      <c r="AP54" s="121">
        <v>18084</v>
      </c>
      <c r="AQ54" s="84">
        <v>8000</v>
      </c>
      <c r="AR54" s="97">
        <v>10168.067226890757</v>
      </c>
      <c r="AS54" s="122"/>
      <c r="AT54" s="63"/>
      <c r="AU54" s="63"/>
      <c r="AV54" s="25"/>
      <c r="AW54" s="94">
        <f t="shared" si="43"/>
        <v>12084.022408963587</v>
      </c>
      <c r="AX54" s="93">
        <f t="shared" si="44"/>
        <v>10168.067226890757</v>
      </c>
      <c r="AY54" s="72">
        <f t="shared" si="45"/>
        <v>11372.980593828908</v>
      </c>
      <c r="AZ54" s="95">
        <f t="shared" si="46"/>
        <v>10766.402485337125</v>
      </c>
      <c r="BA54" s="9"/>
      <c r="BB54" s="36" t="str">
        <f t="shared" si="39"/>
        <v>MEDIANA</v>
      </c>
      <c r="BC54" s="37">
        <f t="shared" si="40"/>
        <v>10168.067226890757</v>
      </c>
      <c r="BD54" s="37">
        <f t="shared" si="41"/>
        <v>1931.9327731092437</v>
      </c>
      <c r="BE54" s="37">
        <f t="shared" si="42"/>
        <v>12100</v>
      </c>
      <c r="BF54" s="38">
        <f t="shared" si="49"/>
        <v>629200</v>
      </c>
      <c r="BH54" s="1">
        <f t="shared" si="20"/>
        <v>50</v>
      </c>
      <c r="BI54" s="1">
        <f t="shared" si="21"/>
        <v>0</v>
      </c>
      <c r="BJ54" s="1">
        <f t="shared" si="22"/>
        <v>2</v>
      </c>
      <c r="BK54" s="49">
        <f t="shared" si="23"/>
        <v>605000</v>
      </c>
      <c r="BL54" s="49">
        <f t="shared" si="47"/>
        <v>0</v>
      </c>
      <c r="BM54" s="49">
        <f t="shared" si="48"/>
        <v>24200</v>
      </c>
    </row>
    <row r="55" spans="1:65" ht="18" thickBot="1" x14ac:dyDescent="0.25">
      <c r="A55" s="104">
        <v>49</v>
      </c>
      <c r="B55" s="105" t="s">
        <v>148</v>
      </c>
      <c r="C55" s="105" t="s">
        <v>149</v>
      </c>
      <c r="D55" s="140">
        <v>52</v>
      </c>
      <c r="E55" s="140">
        <f t="shared" si="2"/>
        <v>52</v>
      </c>
      <c r="F55" s="140">
        <f t="shared" si="3"/>
        <v>0</v>
      </c>
      <c r="G55" s="208" t="s">
        <v>42</v>
      </c>
      <c r="H55" s="136"/>
      <c r="I55" s="162">
        <v>50</v>
      </c>
      <c r="J55" s="162">
        <v>25</v>
      </c>
      <c r="K55" s="162"/>
      <c r="L55" s="162">
        <v>25</v>
      </c>
      <c r="M55" s="162">
        <v>0</v>
      </c>
      <c r="N55" s="162"/>
      <c r="O55" s="162"/>
      <c r="P55" s="162">
        <v>2</v>
      </c>
      <c r="Q55" s="162">
        <v>1</v>
      </c>
      <c r="R55" s="162">
        <v>1</v>
      </c>
      <c r="S55" s="132">
        <v>18085</v>
      </c>
      <c r="T55" s="109">
        <f t="shared" si="37"/>
        <v>3436.15</v>
      </c>
      <c r="U55" s="109">
        <f t="shared" si="38"/>
        <v>21521.15</v>
      </c>
      <c r="V55" s="110">
        <v>8000</v>
      </c>
      <c r="W55" s="109">
        <f t="shared" si="25"/>
        <v>1520</v>
      </c>
      <c r="X55" s="109">
        <f t="shared" si="5"/>
        <v>9520</v>
      </c>
      <c r="Y55" s="107">
        <v>10168.067226890757</v>
      </c>
      <c r="Z55" s="109">
        <f t="shared" si="26"/>
        <v>1931.9327731092437</v>
      </c>
      <c r="AA55" s="114">
        <f t="shared" si="6"/>
        <v>12100</v>
      </c>
      <c r="AB55" s="100"/>
      <c r="AC55" s="99"/>
      <c r="AD55" s="101"/>
      <c r="AE55" s="9"/>
      <c r="AF55" s="27">
        <f t="shared" si="9"/>
        <v>12084.355742296919</v>
      </c>
      <c r="AG55" s="26"/>
      <c r="AH55" s="6">
        <f t="shared" si="10"/>
        <v>0.49656302625219773</v>
      </c>
      <c r="AI55" s="6">
        <f t="shared" si="11"/>
        <v>-0.3379870494875542</v>
      </c>
      <c r="AJ55" s="28">
        <f t="shared" si="12"/>
        <v>-0.15857597676464349</v>
      </c>
      <c r="AK55" s="71"/>
      <c r="AL55" s="56"/>
      <c r="AM55" s="56"/>
      <c r="AN55" s="9"/>
      <c r="AO55" s="116"/>
      <c r="AP55" s="121">
        <v>18085</v>
      </c>
      <c r="AQ55" s="84">
        <v>8000</v>
      </c>
      <c r="AR55" s="97">
        <v>10168.067226890757</v>
      </c>
      <c r="AS55" s="122"/>
      <c r="AT55" s="63"/>
      <c r="AU55" s="63"/>
      <c r="AV55" s="25"/>
      <c r="AW55" s="94">
        <f t="shared" si="43"/>
        <v>12084.355742296919</v>
      </c>
      <c r="AX55" s="93">
        <f t="shared" si="44"/>
        <v>10168.067226890757</v>
      </c>
      <c r="AY55" s="72">
        <f t="shared" si="45"/>
        <v>11373.190222431869</v>
      </c>
      <c r="AZ55" s="95">
        <f t="shared" si="46"/>
        <v>10766.520629351062</v>
      </c>
      <c r="BA55" s="9"/>
      <c r="BB55" s="36" t="str">
        <f t="shared" si="39"/>
        <v>MEDIANA</v>
      </c>
      <c r="BC55" s="37">
        <f t="shared" si="40"/>
        <v>10168.067226890757</v>
      </c>
      <c r="BD55" s="37">
        <f t="shared" si="41"/>
        <v>1931.9327731092437</v>
      </c>
      <c r="BE55" s="37">
        <f t="shared" si="42"/>
        <v>12100</v>
      </c>
      <c r="BF55" s="38">
        <f t="shared" si="49"/>
        <v>629200</v>
      </c>
      <c r="BH55" s="1">
        <f t="shared" si="20"/>
        <v>50</v>
      </c>
      <c r="BI55" s="1">
        <f t="shared" si="21"/>
        <v>0</v>
      </c>
      <c r="BJ55" s="1">
        <f t="shared" si="22"/>
        <v>2</v>
      </c>
      <c r="BK55" s="49">
        <f t="shared" si="23"/>
        <v>605000</v>
      </c>
      <c r="BL55" s="49">
        <f t="shared" si="47"/>
        <v>0</v>
      </c>
      <c r="BM55" s="49">
        <f t="shared" si="48"/>
        <v>24200</v>
      </c>
    </row>
    <row r="56" spans="1:65" ht="18" thickBot="1" x14ac:dyDescent="0.25">
      <c r="A56" s="104">
        <v>50</v>
      </c>
      <c r="B56" s="105" t="s">
        <v>150</v>
      </c>
      <c r="C56" s="105" t="s">
        <v>151</v>
      </c>
      <c r="D56" s="140">
        <v>52</v>
      </c>
      <c r="E56" s="140">
        <f t="shared" si="2"/>
        <v>52</v>
      </c>
      <c r="F56" s="140">
        <f t="shared" si="3"/>
        <v>0</v>
      </c>
      <c r="G56" s="208" t="s">
        <v>42</v>
      </c>
      <c r="H56" s="136"/>
      <c r="I56" s="162">
        <v>50</v>
      </c>
      <c r="J56" s="162">
        <v>25</v>
      </c>
      <c r="K56" s="162"/>
      <c r="L56" s="162">
        <v>25</v>
      </c>
      <c r="M56" s="162">
        <v>0</v>
      </c>
      <c r="N56" s="162"/>
      <c r="O56" s="162"/>
      <c r="P56" s="162">
        <v>2</v>
      </c>
      <c r="Q56" s="162">
        <v>1</v>
      </c>
      <c r="R56" s="162">
        <v>1</v>
      </c>
      <c r="S56" s="132">
        <v>18087</v>
      </c>
      <c r="T56" s="109">
        <f t="shared" si="37"/>
        <v>3436.53</v>
      </c>
      <c r="U56" s="109">
        <f t="shared" si="38"/>
        <v>21523.53</v>
      </c>
      <c r="V56" s="110">
        <v>8000</v>
      </c>
      <c r="W56" s="109">
        <f t="shared" si="25"/>
        <v>1520</v>
      </c>
      <c r="X56" s="109">
        <f t="shared" si="5"/>
        <v>9520</v>
      </c>
      <c r="Y56" s="107">
        <v>10168.067226890757</v>
      </c>
      <c r="Z56" s="109">
        <f t="shared" si="26"/>
        <v>1931.9327731092437</v>
      </c>
      <c r="AA56" s="114">
        <f t="shared" si="6"/>
        <v>12100</v>
      </c>
      <c r="AB56" s="100"/>
      <c r="AC56" s="99"/>
      <c r="AD56" s="101"/>
      <c r="AE56" s="9"/>
      <c r="AF56" s="27">
        <f t="shared" si="9"/>
        <v>12085.022408963587</v>
      </c>
      <c r="AG56" s="26"/>
      <c r="AH56" s="6">
        <f t="shared" si="10"/>
        <v>0.4966459629056777</v>
      </c>
      <c r="AI56" s="6">
        <f t="shared" si="11"/>
        <v>-0.33802356923506266</v>
      </c>
      <c r="AJ56" s="28">
        <f t="shared" si="12"/>
        <v>-0.15862239367061534</v>
      </c>
      <c r="AK56" s="71"/>
      <c r="AL56" s="56"/>
      <c r="AM56" s="56"/>
      <c r="AN56" s="9"/>
      <c r="AO56" s="116"/>
      <c r="AP56" s="121">
        <v>18087</v>
      </c>
      <c r="AQ56" s="84">
        <v>8000</v>
      </c>
      <c r="AR56" s="97">
        <v>10168.067226890757</v>
      </c>
      <c r="AS56" s="122"/>
      <c r="AT56" s="63"/>
      <c r="AU56" s="63"/>
      <c r="AV56" s="25"/>
      <c r="AW56" s="94">
        <f t="shared" si="43"/>
        <v>12085.022408963587</v>
      </c>
      <c r="AX56" s="93">
        <f t="shared" si="44"/>
        <v>10168.067226890757</v>
      </c>
      <c r="AY56" s="72">
        <f t="shared" si="45"/>
        <v>11373.609456456335</v>
      </c>
      <c r="AZ56" s="95">
        <f t="shared" si="46"/>
        <v>10766.756885963692</v>
      </c>
      <c r="BA56" s="9"/>
      <c r="BB56" s="36" t="str">
        <f t="shared" si="39"/>
        <v>MEDIANA</v>
      </c>
      <c r="BC56" s="37">
        <f t="shared" si="40"/>
        <v>10168.067226890757</v>
      </c>
      <c r="BD56" s="37">
        <f t="shared" si="41"/>
        <v>1931.9327731092437</v>
      </c>
      <c r="BE56" s="37">
        <f t="shared" si="42"/>
        <v>12100</v>
      </c>
      <c r="BF56" s="38">
        <f t="shared" si="49"/>
        <v>629200</v>
      </c>
      <c r="BH56" s="1">
        <f t="shared" si="20"/>
        <v>50</v>
      </c>
      <c r="BI56" s="1">
        <f t="shared" si="21"/>
        <v>0</v>
      </c>
      <c r="BJ56" s="1">
        <f t="shared" si="22"/>
        <v>2</v>
      </c>
      <c r="BK56" s="49">
        <f t="shared" si="23"/>
        <v>605000</v>
      </c>
      <c r="BL56" s="49">
        <f t="shared" si="47"/>
        <v>0</v>
      </c>
      <c r="BM56" s="49">
        <f t="shared" si="48"/>
        <v>24200</v>
      </c>
    </row>
    <row r="57" spans="1:65" ht="18" thickBot="1" x14ac:dyDescent="0.25">
      <c r="A57" s="104">
        <v>51</v>
      </c>
      <c r="B57" s="105" t="s">
        <v>152</v>
      </c>
      <c r="C57" s="105" t="s">
        <v>153</v>
      </c>
      <c r="D57" s="140">
        <v>17</v>
      </c>
      <c r="E57" s="140">
        <f t="shared" si="2"/>
        <v>17</v>
      </c>
      <c r="F57" s="140">
        <f t="shared" si="3"/>
        <v>0</v>
      </c>
      <c r="G57" s="208" t="s">
        <v>42</v>
      </c>
      <c r="H57" s="136"/>
      <c r="I57" s="162">
        <v>10</v>
      </c>
      <c r="J57" s="162">
        <v>5</v>
      </c>
      <c r="K57" s="162"/>
      <c r="L57" s="162">
        <v>5</v>
      </c>
      <c r="M57" s="162">
        <v>0</v>
      </c>
      <c r="N57" s="162"/>
      <c r="O57" s="162"/>
      <c r="P57" s="162">
        <v>7</v>
      </c>
      <c r="Q57" s="162">
        <v>5</v>
      </c>
      <c r="R57" s="162">
        <v>2</v>
      </c>
      <c r="S57" s="132">
        <v>33307</v>
      </c>
      <c r="T57" s="109">
        <f t="shared" si="37"/>
        <v>6328.33</v>
      </c>
      <c r="U57" s="109">
        <f t="shared" si="38"/>
        <v>39635.33</v>
      </c>
      <c r="V57" s="110">
        <v>25000</v>
      </c>
      <c r="W57" s="109">
        <f t="shared" si="25"/>
        <v>4750</v>
      </c>
      <c r="X57" s="109">
        <f t="shared" si="5"/>
        <v>29750</v>
      </c>
      <c r="Y57" s="107">
        <v>18403.361344537814</v>
      </c>
      <c r="Z57" s="109">
        <f t="shared" si="26"/>
        <v>3496.6386554621849</v>
      </c>
      <c r="AA57" s="114">
        <f t="shared" si="6"/>
        <v>21900</v>
      </c>
      <c r="AB57" s="100"/>
      <c r="AC57" s="99"/>
      <c r="AD57" s="101"/>
      <c r="AE57" s="9"/>
      <c r="AF57" s="27">
        <f t="shared" si="9"/>
        <v>25570.12044817927</v>
      </c>
      <c r="AG57" s="26"/>
      <c r="AH57" s="6">
        <f t="shared" si="10"/>
        <v>0.30257501396993369</v>
      </c>
      <c r="AI57" s="6">
        <f t="shared" si="11"/>
        <v>-2.2296353641926853E-2</v>
      </c>
      <c r="AJ57" s="28">
        <f t="shared" si="12"/>
        <v>-0.28027866032800669</v>
      </c>
      <c r="AK57" s="71"/>
      <c r="AL57" s="56"/>
      <c r="AM57" s="56"/>
      <c r="AN57" s="9"/>
      <c r="AO57" s="116"/>
      <c r="AP57" s="121" t="s">
        <v>361</v>
      </c>
      <c r="AQ57" s="84">
        <v>25000</v>
      </c>
      <c r="AR57" s="97">
        <v>18403.361344537814</v>
      </c>
      <c r="AS57" s="122"/>
      <c r="AT57" s="63"/>
      <c r="AU57" s="63"/>
      <c r="AV57" s="25"/>
      <c r="AW57" s="94">
        <f t="shared" si="43"/>
        <v>21701.680672268907</v>
      </c>
      <c r="AX57" s="93">
        <f t="shared" si="44"/>
        <v>21701.680672268907</v>
      </c>
      <c r="AY57" s="72">
        <f t="shared" si="45"/>
        <v>21449.569543779784</v>
      </c>
      <c r="AZ57" s="95">
        <f t="shared" si="46"/>
        <v>21200.387221684414</v>
      </c>
      <c r="BA57" s="9"/>
      <c r="BB57" s="36" t="str">
        <f t="shared" si="39"/>
        <v>MEDIA ARMÓNICA</v>
      </c>
      <c r="BC57" s="37">
        <f t="shared" si="40"/>
        <v>21200.387221684414</v>
      </c>
      <c r="BD57" s="37">
        <f t="shared" si="41"/>
        <v>4028.0735721200385</v>
      </c>
      <c r="BE57" s="37">
        <f t="shared" si="42"/>
        <v>25229</v>
      </c>
      <c r="BF57" s="38">
        <f t="shared" si="49"/>
        <v>428893</v>
      </c>
      <c r="BG57" s="49"/>
      <c r="BH57" s="1">
        <f t="shared" si="20"/>
        <v>10</v>
      </c>
      <c r="BI57" s="1">
        <f t="shared" si="21"/>
        <v>0</v>
      </c>
      <c r="BJ57" s="1">
        <f t="shared" si="22"/>
        <v>7</v>
      </c>
      <c r="BK57" s="49">
        <f t="shared" si="23"/>
        <v>252290</v>
      </c>
      <c r="BL57" s="49">
        <f t="shared" si="47"/>
        <v>0</v>
      </c>
      <c r="BM57" s="49">
        <f t="shared" si="48"/>
        <v>176603</v>
      </c>
    </row>
    <row r="58" spans="1:65" ht="18" thickBot="1" x14ac:dyDescent="0.25">
      <c r="A58" s="104">
        <v>52</v>
      </c>
      <c r="B58" s="105" t="s">
        <v>154</v>
      </c>
      <c r="C58" s="105" t="s">
        <v>155</v>
      </c>
      <c r="D58" s="140">
        <v>3</v>
      </c>
      <c r="E58" s="140">
        <f t="shared" si="2"/>
        <v>3</v>
      </c>
      <c r="F58" s="140">
        <f t="shared" si="3"/>
        <v>0</v>
      </c>
      <c r="G58" s="208" t="s">
        <v>229</v>
      </c>
      <c r="H58" s="136"/>
      <c r="I58" s="162">
        <v>3</v>
      </c>
      <c r="J58" s="162"/>
      <c r="K58" s="162"/>
      <c r="L58" s="162">
        <v>3</v>
      </c>
      <c r="M58" s="162">
        <v>0</v>
      </c>
      <c r="N58" s="162"/>
      <c r="O58" s="162"/>
      <c r="P58" s="162"/>
      <c r="Q58" s="162"/>
      <c r="R58" s="162"/>
      <c r="S58" s="132">
        <v>38587</v>
      </c>
      <c r="T58" s="109">
        <f t="shared" si="37"/>
        <v>7331.53</v>
      </c>
      <c r="U58" s="109">
        <f t="shared" si="38"/>
        <v>45918.53</v>
      </c>
      <c r="V58" s="110">
        <v>30000</v>
      </c>
      <c r="W58" s="109">
        <f t="shared" si="25"/>
        <v>5700</v>
      </c>
      <c r="X58" s="109">
        <f t="shared" si="5"/>
        <v>35700</v>
      </c>
      <c r="Y58" s="107">
        <v>28047.058823529413</v>
      </c>
      <c r="Z58" s="109">
        <f t="shared" si="26"/>
        <v>5328.9411764705883</v>
      </c>
      <c r="AA58" s="114">
        <f t="shared" si="6"/>
        <v>33376</v>
      </c>
      <c r="AB58" s="100"/>
      <c r="AC58" s="99"/>
      <c r="AD58" s="101"/>
      <c r="AE58" s="9"/>
      <c r="AF58" s="27">
        <f t="shared" si="9"/>
        <v>32211.352941176472</v>
      </c>
      <c r="AG58" s="26"/>
      <c r="AH58" s="6">
        <f t="shared" si="10"/>
        <v>0.19793167553274049</v>
      </c>
      <c r="AI58" s="6">
        <f t="shared" si="11"/>
        <v>-6.8651352373021612E-2</v>
      </c>
      <c r="AJ58" s="28">
        <f t="shared" si="12"/>
        <v>-0.12928032315971899</v>
      </c>
      <c r="AK58" s="71"/>
      <c r="AL58" s="56"/>
      <c r="AM58" s="56"/>
      <c r="AN58" s="9"/>
      <c r="AO58" s="116"/>
      <c r="AP58" s="121" t="s">
        <v>362</v>
      </c>
      <c r="AQ58" s="84">
        <v>30000</v>
      </c>
      <c r="AR58" s="97">
        <v>28047.058823529413</v>
      </c>
      <c r="AS58" s="122"/>
      <c r="AT58" s="63"/>
      <c r="AU58" s="63"/>
      <c r="AV58" s="25"/>
      <c r="AW58" s="94">
        <f t="shared" si="43"/>
        <v>29023.529411764706</v>
      </c>
      <c r="AX58" s="93">
        <f t="shared" si="44"/>
        <v>29023.529411764706</v>
      </c>
      <c r="AY58" s="72">
        <f t="shared" si="45"/>
        <v>29007.098522704444</v>
      </c>
      <c r="AZ58" s="95">
        <f t="shared" si="46"/>
        <v>28990.676935549254</v>
      </c>
      <c r="BA58" s="9"/>
      <c r="BB58" s="36" t="str">
        <f t="shared" si="39"/>
        <v>MEDIA ARMÓNICA</v>
      </c>
      <c r="BC58" s="37">
        <f t="shared" si="40"/>
        <v>28990.676935549254</v>
      </c>
      <c r="BD58" s="37">
        <f t="shared" si="41"/>
        <v>5508.2286177543583</v>
      </c>
      <c r="BE58" s="37">
        <f t="shared" si="42"/>
        <v>34499</v>
      </c>
      <c r="BF58" s="38">
        <f t="shared" si="49"/>
        <v>103497</v>
      </c>
      <c r="BH58" s="1">
        <f t="shared" si="20"/>
        <v>3</v>
      </c>
      <c r="BI58" s="1">
        <f t="shared" si="21"/>
        <v>0</v>
      </c>
      <c r="BJ58" s="1">
        <f t="shared" si="22"/>
        <v>0</v>
      </c>
      <c r="BK58" s="49">
        <f t="shared" si="23"/>
        <v>103497</v>
      </c>
      <c r="BL58" s="49">
        <f t="shared" si="47"/>
        <v>0</v>
      </c>
      <c r="BM58" s="49">
        <f t="shared" si="48"/>
        <v>0</v>
      </c>
    </row>
    <row r="59" spans="1:65" ht="18" thickBot="1" x14ac:dyDescent="0.25">
      <c r="A59" s="104">
        <v>53</v>
      </c>
      <c r="B59" s="105" t="s">
        <v>156</v>
      </c>
      <c r="C59" s="105" t="s">
        <v>157</v>
      </c>
      <c r="D59" s="140">
        <v>3</v>
      </c>
      <c r="E59" s="140">
        <f t="shared" si="2"/>
        <v>3</v>
      </c>
      <c r="F59" s="140">
        <f t="shared" si="3"/>
        <v>0</v>
      </c>
      <c r="G59" s="208" t="s">
        <v>42</v>
      </c>
      <c r="H59" s="136"/>
      <c r="I59" s="162">
        <v>3</v>
      </c>
      <c r="J59" s="162">
        <v>2</v>
      </c>
      <c r="K59" s="162"/>
      <c r="L59" s="162">
        <v>1</v>
      </c>
      <c r="M59" s="162">
        <v>0</v>
      </c>
      <c r="N59" s="162"/>
      <c r="O59" s="162"/>
      <c r="P59" s="162"/>
      <c r="Q59" s="162"/>
      <c r="R59" s="162"/>
      <c r="S59" s="132">
        <v>67556</v>
      </c>
      <c r="T59" s="109">
        <f t="shared" si="37"/>
        <v>12835.64</v>
      </c>
      <c r="U59" s="109">
        <f t="shared" si="38"/>
        <v>80391.64</v>
      </c>
      <c r="V59" s="110">
        <v>30000</v>
      </c>
      <c r="W59" s="109">
        <f t="shared" si="25"/>
        <v>5700</v>
      </c>
      <c r="X59" s="109">
        <f t="shared" si="5"/>
        <v>35700</v>
      </c>
      <c r="Y59" s="107">
        <v>31932.773109243699</v>
      </c>
      <c r="Z59" s="109">
        <f t="shared" si="26"/>
        <v>6067.226890756303</v>
      </c>
      <c r="AA59" s="114">
        <f t="shared" si="6"/>
        <v>38000</v>
      </c>
      <c r="AB59" s="100"/>
      <c r="AC59" s="99"/>
      <c r="AD59" s="101"/>
      <c r="AE59" s="9"/>
      <c r="AF59" s="27">
        <f t="shared" si="9"/>
        <v>43162.924369747903</v>
      </c>
      <c r="AG59" s="26"/>
      <c r="AH59" s="6">
        <f t="shared" si="10"/>
        <v>0.56513954942656186</v>
      </c>
      <c r="AI59" s="6">
        <f t="shared" si="11"/>
        <v>-0.30495904904380283</v>
      </c>
      <c r="AJ59" s="28">
        <f t="shared" si="12"/>
        <v>-0.26018050038275931</v>
      </c>
      <c r="AK59" s="71"/>
      <c r="AL59" s="56"/>
      <c r="AM59" s="56"/>
      <c r="AN59" s="9"/>
      <c r="AO59" s="116"/>
      <c r="AP59" s="121" t="s">
        <v>363</v>
      </c>
      <c r="AQ59" s="84">
        <v>30000</v>
      </c>
      <c r="AR59" s="97">
        <v>31932.773109243699</v>
      </c>
      <c r="AS59" s="122"/>
      <c r="AT59" s="63"/>
      <c r="AU59" s="63"/>
      <c r="AV59" s="25"/>
      <c r="AW59" s="94">
        <f t="shared" si="43"/>
        <v>30966.386554621851</v>
      </c>
      <c r="AX59" s="93">
        <f t="shared" si="44"/>
        <v>30966.386554621851</v>
      </c>
      <c r="AY59" s="72">
        <f t="shared" si="45"/>
        <v>30951.303579612137</v>
      </c>
      <c r="AZ59" s="95">
        <f t="shared" si="46"/>
        <v>30936.22795115332</v>
      </c>
      <c r="BA59" s="9"/>
      <c r="BB59" s="36" t="str">
        <f t="shared" si="39"/>
        <v>MEDIA ARMÓNICA</v>
      </c>
      <c r="BC59" s="37">
        <f t="shared" si="40"/>
        <v>30936.22795115332</v>
      </c>
      <c r="BD59" s="37">
        <f t="shared" si="41"/>
        <v>5877.8833107191313</v>
      </c>
      <c r="BE59" s="37">
        <f t="shared" si="42"/>
        <v>36815</v>
      </c>
      <c r="BF59" s="38">
        <f t="shared" si="49"/>
        <v>110445</v>
      </c>
      <c r="BH59" s="1">
        <f t="shared" si="20"/>
        <v>3</v>
      </c>
      <c r="BI59" s="1">
        <f t="shared" si="21"/>
        <v>0</v>
      </c>
      <c r="BJ59" s="1">
        <f t="shared" si="22"/>
        <v>0</v>
      </c>
      <c r="BK59" s="49">
        <f t="shared" si="23"/>
        <v>110445</v>
      </c>
      <c r="BL59" s="49">
        <f t="shared" si="47"/>
        <v>0</v>
      </c>
      <c r="BM59" s="49">
        <f t="shared" si="48"/>
        <v>0</v>
      </c>
    </row>
    <row r="60" spans="1:65" ht="18" thickBot="1" x14ac:dyDescent="0.25">
      <c r="A60" s="104">
        <v>54</v>
      </c>
      <c r="B60" s="105" t="s">
        <v>158</v>
      </c>
      <c r="C60" s="105" t="s">
        <v>159</v>
      </c>
      <c r="D60" s="140">
        <v>6</v>
      </c>
      <c r="E60" s="140">
        <f t="shared" si="2"/>
        <v>6</v>
      </c>
      <c r="F60" s="140">
        <f t="shared" si="3"/>
        <v>0</v>
      </c>
      <c r="G60" s="208" t="s">
        <v>42</v>
      </c>
      <c r="H60" s="136"/>
      <c r="I60" s="162">
        <v>6</v>
      </c>
      <c r="J60" s="162">
        <v>6</v>
      </c>
      <c r="K60" s="162"/>
      <c r="L60" s="162"/>
      <c r="M60" s="162">
        <v>0</v>
      </c>
      <c r="N60" s="162"/>
      <c r="O60" s="162"/>
      <c r="P60" s="162"/>
      <c r="Q60" s="162"/>
      <c r="R60" s="162"/>
      <c r="S60" s="132">
        <v>23156</v>
      </c>
      <c r="T60" s="109">
        <f t="shared" si="37"/>
        <v>4399.6400000000003</v>
      </c>
      <c r="U60" s="109">
        <f t="shared" si="38"/>
        <v>27555.64</v>
      </c>
      <c r="V60" s="110">
        <v>22000</v>
      </c>
      <c r="W60" s="109">
        <f t="shared" si="25"/>
        <v>4180</v>
      </c>
      <c r="X60" s="109">
        <f t="shared" si="5"/>
        <v>26180</v>
      </c>
      <c r="Y60" s="107">
        <v>13025.210084033613</v>
      </c>
      <c r="Z60" s="109">
        <f t="shared" si="26"/>
        <v>2474.7899159663866</v>
      </c>
      <c r="AA60" s="114">
        <f t="shared" si="6"/>
        <v>15500</v>
      </c>
      <c r="AB60" s="100"/>
      <c r="AC60" s="99"/>
      <c r="AD60" s="101"/>
      <c r="AE60" s="9"/>
      <c r="AF60" s="27">
        <f t="shared" si="9"/>
        <v>19393.736694677871</v>
      </c>
      <c r="AG60" s="26"/>
      <c r="AH60" s="6">
        <f t="shared" si="10"/>
        <v>0.19399372924118272</v>
      </c>
      <c r="AI60" s="6">
        <f t="shared" si="11"/>
        <v>0.13438685624918034</v>
      </c>
      <c r="AJ60" s="28">
        <f t="shared" si="12"/>
        <v>-0.32838058549036303</v>
      </c>
      <c r="AK60" s="71"/>
      <c r="AL60" s="56"/>
      <c r="AM60" s="56"/>
      <c r="AN60" s="9"/>
      <c r="AO60" s="116"/>
      <c r="AP60" s="121">
        <v>23156</v>
      </c>
      <c r="AQ60" s="84">
        <v>22000</v>
      </c>
      <c r="AR60" s="97">
        <v>13025.210084033613</v>
      </c>
      <c r="AS60" s="122"/>
      <c r="AT60" s="63"/>
      <c r="AU60" s="63"/>
      <c r="AV60" s="25"/>
      <c r="AW60" s="94">
        <f t="shared" si="43"/>
        <v>19393.736694677871</v>
      </c>
      <c r="AX60" s="93">
        <f t="shared" si="44"/>
        <v>22000</v>
      </c>
      <c r="AY60" s="72">
        <f t="shared" si="45"/>
        <v>18791.30692816004</v>
      </c>
      <c r="AZ60" s="95">
        <f t="shared" si="46"/>
        <v>18136.302598871942</v>
      </c>
      <c r="BA60" s="9"/>
      <c r="BB60" s="36" t="str">
        <f t="shared" si="39"/>
        <v>MEDIA ARMÓNICA</v>
      </c>
      <c r="BC60" s="37">
        <f t="shared" si="40"/>
        <v>18136.302598871942</v>
      </c>
      <c r="BD60" s="37">
        <f t="shared" si="41"/>
        <v>3445.8974937856692</v>
      </c>
      <c r="BE60" s="37">
        <f t="shared" si="42"/>
        <v>21583</v>
      </c>
      <c r="BF60" s="38">
        <f t="shared" si="49"/>
        <v>129498</v>
      </c>
      <c r="BH60" s="1">
        <f t="shared" si="20"/>
        <v>6</v>
      </c>
      <c r="BI60" s="1">
        <f t="shared" si="21"/>
        <v>0</v>
      </c>
      <c r="BJ60" s="1">
        <f t="shared" si="22"/>
        <v>0</v>
      </c>
      <c r="BK60" s="49">
        <f t="shared" si="23"/>
        <v>129498</v>
      </c>
      <c r="BL60" s="49">
        <f t="shared" si="47"/>
        <v>0</v>
      </c>
      <c r="BM60" s="49">
        <f t="shared" si="48"/>
        <v>0</v>
      </c>
    </row>
    <row r="61" spans="1:65" ht="18" thickBot="1" x14ac:dyDescent="0.25">
      <c r="A61" s="104">
        <v>55</v>
      </c>
      <c r="B61" s="105" t="s">
        <v>160</v>
      </c>
      <c r="C61" s="105" t="s">
        <v>161</v>
      </c>
      <c r="D61" s="140">
        <v>1</v>
      </c>
      <c r="E61" s="140">
        <f t="shared" si="2"/>
        <v>1</v>
      </c>
      <c r="F61" s="140">
        <f t="shared" si="3"/>
        <v>0</v>
      </c>
      <c r="G61" s="208" t="s">
        <v>42</v>
      </c>
      <c r="H61" s="136"/>
      <c r="I61" s="162">
        <v>1</v>
      </c>
      <c r="J61" s="162"/>
      <c r="K61" s="162"/>
      <c r="L61" s="162">
        <v>1</v>
      </c>
      <c r="M61" s="162">
        <v>0</v>
      </c>
      <c r="N61" s="162"/>
      <c r="O61" s="162"/>
      <c r="P61" s="162"/>
      <c r="Q61" s="162"/>
      <c r="R61" s="162"/>
      <c r="S61" s="132">
        <v>144889</v>
      </c>
      <c r="T61" s="109">
        <f t="shared" si="37"/>
        <v>27528.91</v>
      </c>
      <c r="U61" s="109">
        <f t="shared" si="38"/>
        <v>172417.91</v>
      </c>
      <c r="V61" s="110">
        <v>13000</v>
      </c>
      <c r="W61" s="109">
        <f t="shared" si="25"/>
        <v>2470</v>
      </c>
      <c r="X61" s="109">
        <f t="shared" si="5"/>
        <v>15470</v>
      </c>
      <c r="Y61" s="107">
        <v>68487.394957983197</v>
      </c>
      <c r="Z61" s="109">
        <f t="shared" si="26"/>
        <v>13012.605042016807</v>
      </c>
      <c r="AA61" s="114">
        <f t="shared" si="6"/>
        <v>81500</v>
      </c>
      <c r="AB61" s="100"/>
      <c r="AC61" s="99"/>
      <c r="AD61" s="101"/>
      <c r="AE61" s="9"/>
      <c r="AF61" s="27">
        <f t="shared" si="9"/>
        <v>75458.798319327732</v>
      </c>
      <c r="AG61" s="26"/>
      <c r="AH61" s="6">
        <f t="shared" si="10"/>
        <v>0.92010743912004067</v>
      </c>
      <c r="AI61" s="6">
        <f t="shared" si="11"/>
        <v>-0.82772055360613628</v>
      </c>
      <c r="AJ61" s="28">
        <f t="shared" si="12"/>
        <v>-9.2386885513904435E-2</v>
      </c>
      <c r="AK61" s="71"/>
      <c r="AL61" s="56"/>
      <c r="AM61" s="56"/>
      <c r="AN61" s="9"/>
      <c r="AO61" s="116"/>
      <c r="AP61" s="121">
        <v>144889</v>
      </c>
      <c r="AQ61" s="84" t="s">
        <v>364</v>
      </c>
      <c r="AR61" s="97">
        <v>68487.394957983197</v>
      </c>
      <c r="AS61" s="122"/>
      <c r="AT61" s="63"/>
      <c r="AU61" s="63"/>
      <c r="AV61" s="25"/>
      <c r="AW61" s="94">
        <f t="shared" si="43"/>
        <v>106688.1974789916</v>
      </c>
      <c r="AX61" s="93">
        <f t="shared" si="44"/>
        <v>106688.1974789916</v>
      </c>
      <c r="AY61" s="72">
        <f t="shared" si="45"/>
        <v>99614.608206162346</v>
      </c>
      <c r="AZ61" s="95">
        <f t="shared" si="46"/>
        <v>93010.008628379161</v>
      </c>
      <c r="BA61" s="9"/>
      <c r="BB61" s="36" t="str">
        <f t="shared" si="39"/>
        <v>MEDIA ARMÓNICA</v>
      </c>
      <c r="BC61" s="37">
        <f t="shared" si="40"/>
        <v>93010.008628379161</v>
      </c>
      <c r="BD61" s="37">
        <f t="shared" si="41"/>
        <v>17671.901639392039</v>
      </c>
      <c r="BE61" s="37">
        <f t="shared" si="42"/>
        <v>110682</v>
      </c>
      <c r="BF61" s="38">
        <f t="shared" si="49"/>
        <v>110682</v>
      </c>
      <c r="BH61" s="1">
        <f t="shared" si="20"/>
        <v>1</v>
      </c>
      <c r="BI61" s="1">
        <f t="shared" si="21"/>
        <v>0</v>
      </c>
      <c r="BJ61" s="1">
        <f t="shared" si="22"/>
        <v>0</v>
      </c>
      <c r="BK61" s="49">
        <f t="shared" si="23"/>
        <v>110682</v>
      </c>
      <c r="BL61" s="49">
        <f t="shared" si="47"/>
        <v>0</v>
      </c>
      <c r="BM61" s="49">
        <f t="shared" si="48"/>
        <v>0</v>
      </c>
    </row>
    <row r="62" spans="1:65" ht="18" thickBot="1" x14ac:dyDescent="0.25">
      <c r="A62" s="104">
        <v>56</v>
      </c>
      <c r="B62" s="105" t="s">
        <v>162</v>
      </c>
      <c r="C62" s="105" t="s">
        <v>163</v>
      </c>
      <c r="D62" s="140">
        <v>2</v>
      </c>
      <c r="E62" s="140">
        <f t="shared" si="2"/>
        <v>2</v>
      </c>
      <c r="F62" s="140">
        <f t="shared" si="3"/>
        <v>0</v>
      </c>
      <c r="G62" s="208" t="s">
        <v>42</v>
      </c>
      <c r="H62" s="136"/>
      <c r="I62" s="162">
        <v>1</v>
      </c>
      <c r="J62" s="162">
        <v>1</v>
      </c>
      <c r="K62" s="162"/>
      <c r="L62" s="162"/>
      <c r="M62" s="162">
        <v>0</v>
      </c>
      <c r="N62" s="162"/>
      <c r="O62" s="162"/>
      <c r="P62" s="162">
        <v>1</v>
      </c>
      <c r="Q62" s="162">
        <v>0</v>
      </c>
      <c r="R62" s="162">
        <v>1</v>
      </c>
      <c r="S62" s="132">
        <v>343455</v>
      </c>
      <c r="T62" s="109">
        <f t="shared" si="37"/>
        <v>65256.450000000004</v>
      </c>
      <c r="U62" s="109">
        <f t="shared" si="38"/>
        <v>408711.45</v>
      </c>
      <c r="V62" s="110">
        <v>220000</v>
      </c>
      <c r="W62" s="109">
        <f t="shared" si="25"/>
        <v>41800</v>
      </c>
      <c r="X62" s="109">
        <f t="shared" si="5"/>
        <v>261800</v>
      </c>
      <c r="Y62" s="107">
        <v>579747.89915966394</v>
      </c>
      <c r="Z62" s="109">
        <f t="shared" si="26"/>
        <v>110152.10084033615</v>
      </c>
      <c r="AA62" s="114">
        <f t="shared" si="6"/>
        <v>689900.00000000012</v>
      </c>
      <c r="AB62" s="100"/>
      <c r="AC62" s="99"/>
      <c r="AD62" s="101"/>
      <c r="AE62" s="9"/>
      <c r="AF62" s="27">
        <f t="shared" si="9"/>
        <v>381067.63305322127</v>
      </c>
      <c r="AG62" s="26"/>
      <c r="AH62" s="6">
        <f t="shared" si="10"/>
        <v>-9.8703300387540813E-2</v>
      </c>
      <c r="AI62" s="6">
        <f t="shared" si="11"/>
        <v>-0.4226746621398989</v>
      </c>
      <c r="AJ62" s="28">
        <f t="shared" si="12"/>
        <v>0.52137796252744006</v>
      </c>
      <c r="AK62" s="71"/>
      <c r="AL62" s="56"/>
      <c r="AM62" s="56"/>
      <c r="AN62" s="9"/>
      <c r="AO62" s="116"/>
      <c r="AP62" s="121">
        <v>343455</v>
      </c>
      <c r="AQ62" s="84">
        <v>220000</v>
      </c>
      <c r="AR62" s="97" t="s">
        <v>365</v>
      </c>
      <c r="AS62" s="122"/>
      <c r="AT62" s="63"/>
      <c r="AU62" s="63"/>
      <c r="AV62" s="25"/>
      <c r="AW62" s="94">
        <f t="shared" si="43"/>
        <v>281727.5</v>
      </c>
      <c r="AX62" s="93">
        <f t="shared" si="44"/>
        <v>281727.5</v>
      </c>
      <c r="AY62" s="72">
        <f t="shared" si="45"/>
        <v>274881.97467276751</v>
      </c>
      <c r="AZ62" s="95">
        <f t="shared" si="46"/>
        <v>268202.78460569168</v>
      </c>
      <c r="BA62" s="9"/>
      <c r="BB62" s="36" t="str">
        <f t="shared" si="39"/>
        <v>MEDIA ARMÓNICA</v>
      </c>
      <c r="BC62" s="37">
        <f t="shared" si="40"/>
        <v>268202.78460569168</v>
      </c>
      <c r="BD62" s="37">
        <f t="shared" si="41"/>
        <v>50958.529075081417</v>
      </c>
      <c r="BE62" s="37">
        <f t="shared" si="42"/>
        <v>319162</v>
      </c>
      <c r="BF62" s="38">
        <f t="shared" si="49"/>
        <v>638324</v>
      </c>
      <c r="BH62" s="1">
        <f t="shared" si="20"/>
        <v>1</v>
      </c>
      <c r="BI62" s="1">
        <f t="shared" si="21"/>
        <v>0</v>
      </c>
      <c r="BJ62" s="1">
        <f t="shared" si="22"/>
        <v>1</v>
      </c>
      <c r="BK62" s="49">
        <f t="shared" si="23"/>
        <v>319162</v>
      </c>
      <c r="BL62" s="49">
        <f t="shared" si="47"/>
        <v>0</v>
      </c>
      <c r="BM62" s="49">
        <f t="shared" si="48"/>
        <v>319162</v>
      </c>
    </row>
    <row r="63" spans="1:65" ht="18" thickBot="1" x14ac:dyDescent="0.25">
      <c r="A63" s="104">
        <v>57</v>
      </c>
      <c r="B63" s="105" t="s">
        <v>164</v>
      </c>
      <c r="C63" s="105" t="s">
        <v>165</v>
      </c>
      <c r="D63" s="140">
        <v>36</v>
      </c>
      <c r="E63" s="140">
        <f t="shared" si="2"/>
        <v>36</v>
      </c>
      <c r="F63" s="140">
        <f t="shared" si="3"/>
        <v>0</v>
      </c>
      <c r="G63" s="209" t="s">
        <v>42</v>
      </c>
      <c r="H63" s="136"/>
      <c r="I63" s="162">
        <v>24</v>
      </c>
      <c r="J63" s="173"/>
      <c r="K63" s="173"/>
      <c r="L63" s="162">
        <v>24</v>
      </c>
      <c r="M63" s="162">
        <v>0</v>
      </c>
      <c r="N63" s="162"/>
      <c r="O63" s="162"/>
      <c r="P63" s="162">
        <v>12</v>
      </c>
      <c r="Q63" s="162">
        <v>10</v>
      </c>
      <c r="R63" s="162">
        <v>2</v>
      </c>
      <c r="S63" s="132">
        <v>15111</v>
      </c>
      <c r="T63" s="109">
        <f t="shared" si="37"/>
        <v>2871.09</v>
      </c>
      <c r="U63" s="109">
        <f t="shared" si="38"/>
        <v>17982.09</v>
      </c>
      <c r="V63" s="110">
        <v>15000</v>
      </c>
      <c r="W63" s="109">
        <f t="shared" si="25"/>
        <v>2850</v>
      </c>
      <c r="X63" s="109">
        <f t="shared" si="5"/>
        <v>17850</v>
      </c>
      <c r="Y63" s="107">
        <v>12184.873949579833</v>
      </c>
      <c r="Z63" s="109">
        <f t="shared" si="26"/>
        <v>2315.1260504201682</v>
      </c>
      <c r="AA63" s="114">
        <f t="shared" si="6"/>
        <v>14500</v>
      </c>
      <c r="AB63" s="100"/>
      <c r="AC63" s="99"/>
      <c r="AD63" s="101"/>
      <c r="AE63" s="9"/>
      <c r="AF63" s="27">
        <f t="shared" si="9"/>
        <v>14098.624649859945</v>
      </c>
      <c r="AG63" s="26"/>
      <c r="AH63" s="6">
        <f t="shared" si="10"/>
        <v>7.1806674429772274E-2</v>
      </c>
      <c r="AI63" s="6">
        <f t="shared" si="11"/>
        <v>6.3933566041068368E-2</v>
      </c>
      <c r="AJ63" s="28">
        <f t="shared" si="12"/>
        <v>-0.13574024047084077</v>
      </c>
      <c r="AK63" s="71"/>
      <c r="AL63" s="56"/>
      <c r="AM63" s="56"/>
      <c r="AN63" s="9"/>
      <c r="AO63" s="116"/>
      <c r="AP63" s="121">
        <v>15111</v>
      </c>
      <c r="AQ63" s="84">
        <v>15000</v>
      </c>
      <c r="AR63" s="97">
        <v>12184.873949579833</v>
      </c>
      <c r="AS63" s="122"/>
      <c r="AT63" s="63"/>
      <c r="AU63" s="63"/>
      <c r="AV63" s="25"/>
      <c r="AW63" s="94">
        <f t="shared" si="43"/>
        <v>14098.624649859945</v>
      </c>
      <c r="AX63" s="93">
        <f t="shared" si="44"/>
        <v>15000</v>
      </c>
      <c r="AY63" s="72">
        <f t="shared" si="45"/>
        <v>14030.349896165724</v>
      </c>
      <c r="AZ63" s="95">
        <f t="shared" si="46"/>
        <v>13959.163624757084</v>
      </c>
      <c r="BA63" s="9"/>
      <c r="BB63" s="36" t="str">
        <f t="shared" si="39"/>
        <v>MEDIA ARMÓNICA</v>
      </c>
      <c r="BC63" s="37">
        <f t="shared" si="40"/>
        <v>13959.163624757084</v>
      </c>
      <c r="BD63" s="37">
        <f t="shared" si="41"/>
        <v>2652.2410887038459</v>
      </c>
      <c r="BE63" s="37">
        <f t="shared" si="42"/>
        <v>16612</v>
      </c>
      <c r="BF63" s="38">
        <f t="shared" si="49"/>
        <v>598032</v>
      </c>
      <c r="BH63" s="1">
        <f t="shared" si="20"/>
        <v>24</v>
      </c>
      <c r="BI63" s="1">
        <f t="shared" si="21"/>
        <v>0</v>
      </c>
      <c r="BJ63" s="1">
        <f t="shared" si="22"/>
        <v>12</v>
      </c>
      <c r="BK63" s="49">
        <f t="shared" si="23"/>
        <v>398688</v>
      </c>
      <c r="BL63" s="49">
        <f t="shared" si="47"/>
        <v>0</v>
      </c>
      <c r="BM63" s="49">
        <f t="shared" si="48"/>
        <v>199344</v>
      </c>
    </row>
    <row r="64" spans="1:65" ht="18" thickBot="1" x14ac:dyDescent="0.25">
      <c r="A64" s="104">
        <v>58</v>
      </c>
      <c r="B64" s="105" t="s">
        <v>166</v>
      </c>
      <c r="C64" s="105" t="s">
        <v>167</v>
      </c>
      <c r="D64" s="140">
        <v>3</v>
      </c>
      <c r="E64" s="140">
        <f t="shared" si="2"/>
        <v>3</v>
      </c>
      <c r="F64" s="140">
        <f t="shared" si="3"/>
        <v>0</v>
      </c>
      <c r="G64" s="208" t="s">
        <v>42</v>
      </c>
      <c r="H64" s="136"/>
      <c r="I64" s="162">
        <v>3</v>
      </c>
      <c r="J64" s="162"/>
      <c r="K64" s="162"/>
      <c r="L64" s="162">
        <v>3</v>
      </c>
      <c r="M64" s="162">
        <v>0</v>
      </c>
      <c r="N64" s="162"/>
      <c r="O64" s="162"/>
      <c r="P64" s="162"/>
      <c r="Q64" s="162"/>
      <c r="R64" s="162"/>
      <c r="S64" s="132">
        <v>21156</v>
      </c>
      <c r="T64" s="109">
        <f t="shared" si="37"/>
        <v>4019.64</v>
      </c>
      <c r="U64" s="109">
        <f t="shared" si="38"/>
        <v>25175.64</v>
      </c>
      <c r="V64" s="110">
        <v>15000</v>
      </c>
      <c r="W64" s="109">
        <f t="shared" si="25"/>
        <v>2850</v>
      </c>
      <c r="X64" s="109">
        <f t="shared" si="5"/>
        <v>17850</v>
      </c>
      <c r="Y64" s="107">
        <v>10000</v>
      </c>
      <c r="Z64" s="109">
        <f t="shared" si="26"/>
        <v>1900</v>
      </c>
      <c r="AA64" s="114">
        <f t="shared" si="6"/>
        <v>11900</v>
      </c>
      <c r="AB64" s="100"/>
      <c r="AC64" s="99"/>
      <c r="AD64" s="101"/>
      <c r="AE64" s="9"/>
      <c r="AF64" s="27">
        <f t="shared" si="9"/>
        <v>15385.333333333334</v>
      </c>
      <c r="AG64" s="26"/>
      <c r="AH64" s="6">
        <f t="shared" si="10"/>
        <v>0.37507582979460952</v>
      </c>
      <c r="AI64" s="6">
        <f t="shared" si="11"/>
        <v>-2.5045497876765788E-2</v>
      </c>
      <c r="AJ64" s="28">
        <f t="shared" si="12"/>
        <v>-0.35003033191784388</v>
      </c>
      <c r="AK64" s="71"/>
      <c r="AL64" s="56"/>
      <c r="AM64" s="56"/>
      <c r="AN64" s="9"/>
      <c r="AO64" s="116"/>
      <c r="AP64" s="121">
        <v>21156</v>
      </c>
      <c r="AQ64" s="84">
        <v>15000</v>
      </c>
      <c r="AR64" s="97">
        <v>10000</v>
      </c>
      <c r="AS64" s="122"/>
      <c r="AT64" s="63"/>
      <c r="AU64" s="63"/>
      <c r="AV64" s="25"/>
      <c r="AW64" s="94">
        <f t="shared" si="43"/>
        <v>15385.333333333334</v>
      </c>
      <c r="AX64" s="93">
        <f t="shared" si="44"/>
        <v>15000</v>
      </c>
      <c r="AY64" s="72">
        <f t="shared" si="45"/>
        <v>14695.180983203005</v>
      </c>
      <c r="AZ64" s="95">
        <f t="shared" si="46"/>
        <v>14022.978347326558</v>
      </c>
      <c r="BA64" s="9"/>
      <c r="BB64" s="36" t="str">
        <f t="shared" si="39"/>
        <v>MEDIA ARMÓNICA</v>
      </c>
      <c r="BC64" s="37">
        <f t="shared" si="40"/>
        <v>14022.978347326558</v>
      </c>
      <c r="BD64" s="37">
        <f t="shared" si="41"/>
        <v>2664.3658859920461</v>
      </c>
      <c r="BE64" s="37">
        <f t="shared" si="42"/>
        <v>16688</v>
      </c>
      <c r="BF64" s="38">
        <f t="shared" si="49"/>
        <v>50064</v>
      </c>
      <c r="BH64" s="1">
        <f t="shared" si="20"/>
        <v>3</v>
      </c>
      <c r="BI64" s="1">
        <f t="shared" si="21"/>
        <v>0</v>
      </c>
      <c r="BJ64" s="1">
        <f t="shared" si="22"/>
        <v>0</v>
      </c>
      <c r="BK64" s="49">
        <f t="shared" si="23"/>
        <v>50064</v>
      </c>
      <c r="BL64" s="49">
        <f t="shared" si="47"/>
        <v>0</v>
      </c>
      <c r="BM64" s="49">
        <f t="shared" si="48"/>
        <v>0</v>
      </c>
    </row>
    <row r="65" spans="1:65" ht="18" thickBot="1" x14ac:dyDescent="0.25">
      <c r="A65" s="104">
        <v>59</v>
      </c>
      <c r="B65" s="105" t="s">
        <v>168</v>
      </c>
      <c r="C65" s="105" t="s">
        <v>169</v>
      </c>
      <c r="D65" s="140">
        <v>1</v>
      </c>
      <c r="E65" s="140">
        <f t="shared" si="2"/>
        <v>1</v>
      </c>
      <c r="F65" s="140">
        <f t="shared" si="3"/>
        <v>0</v>
      </c>
      <c r="G65" s="208" t="s">
        <v>42</v>
      </c>
      <c r="H65" s="136"/>
      <c r="I65" s="162">
        <v>1</v>
      </c>
      <c r="J65" s="162">
        <v>1</v>
      </c>
      <c r="K65" s="162"/>
      <c r="L65" s="162"/>
      <c r="M65" s="162">
        <v>0</v>
      </c>
      <c r="N65" s="162"/>
      <c r="O65" s="162"/>
      <c r="P65" s="162"/>
      <c r="Q65" s="162"/>
      <c r="R65" s="162"/>
      <c r="S65" s="132">
        <v>47567</v>
      </c>
      <c r="T65" s="109">
        <f t="shared" si="37"/>
        <v>9037.73</v>
      </c>
      <c r="U65" s="109">
        <f t="shared" si="38"/>
        <v>56604.729999999996</v>
      </c>
      <c r="V65" s="110">
        <v>60000</v>
      </c>
      <c r="W65" s="109">
        <f t="shared" si="25"/>
        <v>11400</v>
      </c>
      <c r="X65" s="109">
        <f t="shared" si="5"/>
        <v>71400</v>
      </c>
      <c r="Y65" s="107">
        <v>32745.378151260506</v>
      </c>
      <c r="Z65" s="109">
        <f t="shared" si="26"/>
        <v>6221.6218487394963</v>
      </c>
      <c r="AA65" s="114">
        <f t="shared" si="6"/>
        <v>38967</v>
      </c>
      <c r="AB65" s="100"/>
      <c r="AC65" s="99"/>
      <c r="AD65" s="101"/>
      <c r="AE65" s="9"/>
      <c r="AF65" s="27">
        <f t="shared" si="9"/>
        <v>46770.792717086828</v>
      </c>
      <c r="AG65" s="26"/>
      <c r="AH65" s="6">
        <f t="shared" si="10"/>
        <v>1.7023600342405416E-2</v>
      </c>
      <c r="AI65" s="6">
        <f t="shared" si="11"/>
        <v>0.28285189355108215</v>
      </c>
      <c r="AJ65" s="28">
        <f t="shared" si="12"/>
        <v>-0.29987549389348711</v>
      </c>
      <c r="AK65" s="71"/>
      <c r="AL65" s="56"/>
      <c r="AM65" s="56"/>
      <c r="AN65" s="9"/>
      <c r="AO65" s="116"/>
      <c r="AP65" s="121">
        <v>47567</v>
      </c>
      <c r="AQ65" s="84" t="s">
        <v>366</v>
      </c>
      <c r="AR65" s="97">
        <v>32745.378151260506</v>
      </c>
      <c r="AS65" s="122"/>
      <c r="AT65" s="63"/>
      <c r="AU65" s="63"/>
      <c r="AV65" s="25"/>
      <c r="AW65" s="94">
        <f t="shared" si="43"/>
        <v>40156.189075630253</v>
      </c>
      <c r="AX65" s="93">
        <f t="shared" si="44"/>
        <v>40156.189075630253</v>
      </c>
      <c r="AY65" s="72">
        <f t="shared" si="45"/>
        <v>39466.433871341971</v>
      </c>
      <c r="AZ65" s="95">
        <f t="shared" si="46"/>
        <v>38788.526460701301</v>
      </c>
      <c r="BA65" s="9"/>
      <c r="BB65" s="36" t="str">
        <f t="shared" si="39"/>
        <v>MEDIA ARMÓNICA</v>
      </c>
      <c r="BC65" s="37">
        <f t="shared" si="40"/>
        <v>38788.526460701301</v>
      </c>
      <c r="BD65" s="37">
        <f t="shared" si="41"/>
        <v>7369.8200275332474</v>
      </c>
      <c r="BE65" s="37">
        <f t="shared" si="42"/>
        <v>46159</v>
      </c>
      <c r="BF65" s="38">
        <f t="shared" si="49"/>
        <v>46159</v>
      </c>
      <c r="BH65" s="1">
        <f t="shared" si="20"/>
        <v>1</v>
      </c>
      <c r="BI65" s="1">
        <f t="shared" si="21"/>
        <v>0</v>
      </c>
      <c r="BJ65" s="1">
        <f t="shared" si="22"/>
        <v>0</v>
      </c>
      <c r="BK65" s="49">
        <f t="shared" si="23"/>
        <v>46159</v>
      </c>
      <c r="BL65" s="49">
        <f t="shared" si="47"/>
        <v>0</v>
      </c>
      <c r="BM65" s="49">
        <f t="shared" si="48"/>
        <v>0</v>
      </c>
    </row>
    <row r="66" spans="1:65" ht="18" thickBot="1" x14ac:dyDescent="0.25">
      <c r="A66" s="104">
        <v>60</v>
      </c>
      <c r="B66" s="105" t="s">
        <v>170</v>
      </c>
      <c r="C66" s="105" t="s">
        <v>171</v>
      </c>
      <c r="D66" s="140">
        <v>60</v>
      </c>
      <c r="E66" s="140">
        <f t="shared" si="2"/>
        <v>60</v>
      </c>
      <c r="F66" s="140">
        <f t="shared" si="3"/>
        <v>0</v>
      </c>
      <c r="G66" s="208" t="s">
        <v>42</v>
      </c>
      <c r="H66" s="136"/>
      <c r="I66" s="162">
        <v>60</v>
      </c>
      <c r="J66" s="162">
        <v>30</v>
      </c>
      <c r="K66" s="162"/>
      <c r="L66" s="162">
        <v>30</v>
      </c>
      <c r="M66" s="162">
        <v>0</v>
      </c>
      <c r="N66" s="162"/>
      <c r="O66" s="162"/>
      <c r="P66" s="162"/>
      <c r="Q66" s="162"/>
      <c r="R66" s="162"/>
      <c r="S66" s="132">
        <v>11801</v>
      </c>
      <c r="T66" s="109">
        <f t="shared" si="37"/>
        <v>2242.19</v>
      </c>
      <c r="U66" s="109">
        <f t="shared" si="38"/>
        <v>14043.19</v>
      </c>
      <c r="V66" s="110">
        <v>15000</v>
      </c>
      <c r="W66" s="109">
        <f t="shared" si="25"/>
        <v>2850</v>
      </c>
      <c r="X66" s="109">
        <f t="shared" si="5"/>
        <v>17850</v>
      </c>
      <c r="Y66" s="107">
        <v>7478.9915966386561</v>
      </c>
      <c r="Z66" s="109">
        <f t="shared" si="26"/>
        <v>1421.0084033613448</v>
      </c>
      <c r="AA66" s="114">
        <f t="shared" si="6"/>
        <v>8900</v>
      </c>
      <c r="AB66" s="100"/>
      <c r="AC66" s="99"/>
      <c r="AD66" s="101"/>
      <c r="AE66" s="9"/>
      <c r="AF66" s="27">
        <f t="shared" si="9"/>
        <v>11426.663865546217</v>
      </c>
      <c r="AG66" s="26"/>
      <c r="AH66" s="6">
        <f t="shared" si="10"/>
        <v>3.2759879774050614E-2</v>
      </c>
      <c r="AI66" s="6">
        <f t="shared" si="11"/>
        <v>0.31271910826292343</v>
      </c>
      <c r="AJ66" s="28">
        <f t="shared" si="12"/>
        <v>-0.34547898803697369</v>
      </c>
      <c r="AK66" s="71"/>
      <c r="AL66" s="56"/>
      <c r="AM66" s="56"/>
      <c r="AN66" s="9"/>
      <c r="AO66" s="116"/>
      <c r="AP66" s="121">
        <v>11801</v>
      </c>
      <c r="AQ66" s="84">
        <v>15000</v>
      </c>
      <c r="AR66" s="97">
        <v>7478.9915966386561</v>
      </c>
      <c r="AS66" s="122"/>
      <c r="AT66" s="63"/>
      <c r="AU66" s="63"/>
      <c r="AV66" s="25"/>
      <c r="AW66" s="94">
        <f t="shared" si="43"/>
        <v>11426.663865546217</v>
      </c>
      <c r="AX66" s="93">
        <f t="shared" si="44"/>
        <v>11801</v>
      </c>
      <c r="AY66" s="72">
        <f t="shared" si="45"/>
        <v>10980.388465057402</v>
      </c>
      <c r="AZ66" s="95">
        <f t="shared" si="46"/>
        <v>10522.139669962882</v>
      </c>
      <c r="BA66" s="9"/>
      <c r="BB66" s="36" t="str">
        <f t="shared" si="39"/>
        <v>MEDIA ARMÓNICA</v>
      </c>
      <c r="BC66" s="37">
        <f t="shared" si="40"/>
        <v>10522.139669962882</v>
      </c>
      <c r="BD66" s="37">
        <f t="shared" si="41"/>
        <v>1999.2065372929476</v>
      </c>
      <c r="BE66" s="37">
        <f t="shared" si="42"/>
        <v>12522</v>
      </c>
      <c r="BF66" s="38">
        <f t="shared" si="49"/>
        <v>751320</v>
      </c>
      <c r="BH66" s="1">
        <f t="shared" si="20"/>
        <v>60</v>
      </c>
      <c r="BI66" s="1">
        <f t="shared" si="21"/>
        <v>0</v>
      </c>
      <c r="BJ66" s="1">
        <f t="shared" si="22"/>
        <v>0</v>
      </c>
      <c r="BK66" s="49">
        <f t="shared" si="23"/>
        <v>751320</v>
      </c>
      <c r="BL66" s="49">
        <f t="shared" si="47"/>
        <v>0</v>
      </c>
      <c r="BM66" s="49">
        <f t="shared" si="48"/>
        <v>0</v>
      </c>
    </row>
    <row r="67" spans="1:65" ht="18" thickBot="1" x14ac:dyDescent="0.25">
      <c r="A67" s="104">
        <v>61</v>
      </c>
      <c r="B67" s="105" t="s">
        <v>172</v>
      </c>
      <c r="C67" s="105" t="s">
        <v>173</v>
      </c>
      <c r="D67" s="140">
        <v>1</v>
      </c>
      <c r="E67" s="140">
        <f t="shared" si="2"/>
        <v>1</v>
      </c>
      <c r="F67" s="140">
        <f t="shared" si="3"/>
        <v>0</v>
      </c>
      <c r="G67" s="208" t="s">
        <v>42</v>
      </c>
      <c r="H67" s="136"/>
      <c r="I67" s="162">
        <v>1</v>
      </c>
      <c r="J67" s="162">
        <v>1</v>
      </c>
      <c r="K67" s="162"/>
      <c r="L67" s="162"/>
      <c r="M67" s="162">
        <v>0</v>
      </c>
      <c r="N67" s="162"/>
      <c r="O67" s="162"/>
      <c r="P67" s="162"/>
      <c r="Q67" s="162"/>
      <c r="R67" s="162"/>
      <c r="S67" s="132">
        <v>642240</v>
      </c>
      <c r="T67" s="109">
        <f t="shared" si="37"/>
        <v>122025.60000000001</v>
      </c>
      <c r="U67" s="109">
        <f t="shared" si="38"/>
        <v>764265.6</v>
      </c>
      <c r="V67" s="110">
        <v>500000</v>
      </c>
      <c r="W67" s="109">
        <f t="shared" si="25"/>
        <v>95000</v>
      </c>
      <c r="X67" s="109">
        <f t="shared" si="5"/>
        <v>595000</v>
      </c>
      <c r="Y67" s="107">
        <v>361260.50420168071</v>
      </c>
      <c r="Z67" s="109">
        <f t="shared" si="26"/>
        <v>68639.495798319331</v>
      </c>
      <c r="AA67" s="114">
        <f t="shared" si="6"/>
        <v>429900.00000000006</v>
      </c>
      <c r="AB67" s="100"/>
      <c r="AC67" s="99"/>
      <c r="AD67" s="101"/>
      <c r="AE67" s="9"/>
      <c r="AF67" s="27">
        <f t="shared" si="9"/>
        <v>501166.83473389357</v>
      </c>
      <c r="AG67" s="26"/>
      <c r="AH67" s="6">
        <f t="shared" si="10"/>
        <v>0.28148942725033388</v>
      </c>
      <c r="AI67" s="6">
        <f t="shared" si="11"/>
        <v>-2.3282361342069442E-3</v>
      </c>
      <c r="AJ67" s="28">
        <f t="shared" si="12"/>
        <v>-0.27916119111612692</v>
      </c>
      <c r="AK67" s="71"/>
      <c r="AL67" s="56"/>
      <c r="AM67" s="56"/>
      <c r="AN67" s="9"/>
      <c r="AO67" s="116"/>
      <c r="AP67" s="121" t="s">
        <v>367</v>
      </c>
      <c r="AQ67" s="84">
        <v>500000</v>
      </c>
      <c r="AR67" s="97">
        <v>361260.50420168071</v>
      </c>
      <c r="AS67" s="122"/>
      <c r="AT67" s="63"/>
      <c r="AU67" s="63"/>
      <c r="AV67" s="25"/>
      <c r="AW67" s="94">
        <f t="shared" si="43"/>
        <v>430630.25210084033</v>
      </c>
      <c r="AX67" s="93">
        <f t="shared" si="44"/>
        <v>430630.25210084033</v>
      </c>
      <c r="AY67" s="72">
        <f t="shared" si="45"/>
        <v>425006.17889724893</v>
      </c>
      <c r="AZ67" s="95">
        <f t="shared" si="46"/>
        <v>419455.5566396722</v>
      </c>
      <c r="BA67" s="9"/>
      <c r="BB67" s="36" t="str">
        <f t="shared" si="39"/>
        <v>MEDIA ARMÓNICA</v>
      </c>
      <c r="BC67" s="37">
        <f t="shared" si="40"/>
        <v>419455.5566396722</v>
      </c>
      <c r="BD67" s="37">
        <f t="shared" si="41"/>
        <v>79696.555761537718</v>
      </c>
      <c r="BE67" s="37">
        <f t="shared" si="42"/>
        <v>499153</v>
      </c>
      <c r="BF67" s="38">
        <f t="shared" si="49"/>
        <v>499153</v>
      </c>
      <c r="BH67" s="1">
        <f t="shared" si="20"/>
        <v>1</v>
      </c>
      <c r="BI67" s="1">
        <f t="shared" si="21"/>
        <v>0</v>
      </c>
      <c r="BJ67" s="1">
        <f t="shared" si="22"/>
        <v>0</v>
      </c>
      <c r="BK67" s="49">
        <f t="shared" si="23"/>
        <v>499153</v>
      </c>
      <c r="BL67" s="49">
        <f t="shared" si="47"/>
        <v>0</v>
      </c>
      <c r="BM67" s="49">
        <f t="shared" si="48"/>
        <v>0</v>
      </c>
    </row>
    <row r="68" spans="1:65" ht="12.75" customHeight="1" thickBot="1" x14ac:dyDescent="0.25">
      <c r="A68" s="104">
        <v>62</v>
      </c>
      <c r="B68" s="105" t="s">
        <v>174</v>
      </c>
      <c r="C68" s="105" t="s">
        <v>175</v>
      </c>
      <c r="D68" s="140">
        <v>4</v>
      </c>
      <c r="E68" s="140">
        <f t="shared" si="2"/>
        <v>4</v>
      </c>
      <c r="F68" s="140">
        <f t="shared" si="3"/>
        <v>0</v>
      </c>
      <c r="G68" s="208" t="s">
        <v>42</v>
      </c>
      <c r="H68" s="136"/>
      <c r="I68" s="162">
        <v>4</v>
      </c>
      <c r="J68" s="162">
        <v>4</v>
      </c>
      <c r="K68" s="162"/>
      <c r="L68" s="162"/>
      <c r="M68" s="162">
        <v>0</v>
      </c>
      <c r="N68" s="162"/>
      <c r="O68" s="162"/>
      <c r="P68" s="162"/>
      <c r="Q68" s="162"/>
      <c r="R68" s="162"/>
      <c r="S68" s="132">
        <v>100000</v>
      </c>
      <c r="T68" s="109">
        <f t="shared" si="37"/>
        <v>19000</v>
      </c>
      <c r="U68" s="109">
        <f t="shared" si="38"/>
        <v>119000</v>
      </c>
      <c r="V68" s="110">
        <v>90000</v>
      </c>
      <c r="W68" s="109">
        <f t="shared" si="25"/>
        <v>17100</v>
      </c>
      <c r="X68" s="109">
        <f t="shared" si="5"/>
        <v>107100</v>
      </c>
      <c r="Y68" s="107">
        <v>58739.495798319331</v>
      </c>
      <c r="Z68" s="109">
        <f t="shared" si="26"/>
        <v>11160.504201680673</v>
      </c>
      <c r="AA68" s="114">
        <f t="shared" si="6"/>
        <v>69900</v>
      </c>
      <c r="AB68" s="100"/>
      <c r="AC68" s="99"/>
      <c r="AD68" s="101"/>
      <c r="AE68" s="9"/>
      <c r="AF68" s="27">
        <f t="shared" si="9"/>
        <v>82913.165266106444</v>
      </c>
      <c r="AG68" s="26"/>
      <c r="AH68" s="6">
        <f t="shared" si="10"/>
        <v>0.20608108108108106</v>
      </c>
      <c r="AI68" s="6">
        <f t="shared" si="11"/>
        <v>8.547297297297296E-2</v>
      </c>
      <c r="AJ68" s="28">
        <f t="shared" si="12"/>
        <v>-0.29155405405405405</v>
      </c>
      <c r="AK68" s="71"/>
      <c r="AL68" s="56"/>
      <c r="AM68" s="56"/>
      <c r="AN68" s="9"/>
      <c r="AO68" s="116"/>
      <c r="AP68" s="121" t="s">
        <v>368</v>
      </c>
      <c r="AQ68" s="84" t="s">
        <v>369</v>
      </c>
      <c r="AR68" s="97">
        <v>58739.495798319331</v>
      </c>
      <c r="AS68" s="122"/>
      <c r="AT68" s="63"/>
      <c r="AU68" s="63"/>
      <c r="AV68" s="25"/>
      <c r="AW68" s="94">
        <f t="shared" si="43"/>
        <v>58739.495798319331</v>
      </c>
      <c r="AX68" s="93">
        <f t="shared" si="44"/>
        <v>58739.495798319331</v>
      </c>
      <c r="AY68" s="72">
        <f t="shared" si="45"/>
        <v>58739.495798319331</v>
      </c>
      <c r="AZ68" s="95">
        <f t="shared" si="46"/>
        <v>58739.495798319331</v>
      </c>
      <c r="BA68" s="9"/>
      <c r="BB68" s="36" t="str">
        <f t="shared" si="39"/>
        <v>MEDIA ARITMÉTICA (PROMEDIO)</v>
      </c>
      <c r="BC68" s="37">
        <f t="shared" si="40"/>
        <v>58739.495798319331</v>
      </c>
      <c r="BD68" s="37">
        <f t="shared" si="41"/>
        <v>11160.504201680673</v>
      </c>
      <c r="BE68" s="37">
        <f t="shared" si="42"/>
        <v>69900</v>
      </c>
      <c r="BF68" s="38">
        <f t="shared" si="49"/>
        <v>279600</v>
      </c>
      <c r="BH68" s="1">
        <f t="shared" si="20"/>
        <v>4</v>
      </c>
      <c r="BI68" s="1">
        <f t="shared" si="21"/>
        <v>0</v>
      </c>
      <c r="BJ68" s="1">
        <f t="shared" si="22"/>
        <v>0</v>
      </c>
      <c r="BK68" s="49">
        <f t="shared" si="23"/>
        <v>279600</v>
      </c>
      <c r="BL68" s="49">
        <f t="shared" si="47"/>
        <v>0</v>
      </c>
      <c r="BM68" s="49">
        <f t="shared" si="48"/>
        <v>0</v>
      </c>
    </row>
    <row r="69" spans="1:65" ht="18" thickBot="1" x14ac:dyDescent="0.25">
      <c r="A69" s="104">
        <v>63</v>
      </c>
      <c r="B69" s="105" t="s">
        <v>176</v>
      </c>
      <c r="C69" s="105" t="s">
        <v>177</v>
      </c>
      <c r="D69" s="140">
        <v>3</v>
      </c>
      <c r="E69" s="140">
        <f t="shared" si="2"/>
        <v>3</v>
      </c>
      <c r="F69" s="140">
        <f t="shared" si="3"/>
        <v>0</v>
      </c>
      <c r="G69" s="208" t="s">
        <v>42</v>
      </c>
      <c r="H69" s="136"/>
      <c r="I69" s="162">
        <v>3</v>
      </c>
      <c r="J69" s="162">
        <v>3</v>
      </c>
      <c r="K69" s="162"/>
      <c r="L69" s="162"/>
      <c r="M69" s="162">
        <v>0</v>
      </c>
      <c r="N69" s="162"/>
      <c r="O69" s="162"/>
      <c r="P69" s="162"/>
      <c r="Q69" s="162"/>
      <c r="R69" s="162"/>
      <c r="S69" s="132">
        <v>120859</v>
      </c>
      <c r="T69" s="109">
        <f t="shared" si="37"/>
        <v>22963.21</v>
      </c>
      <c r="U69" s="109">
        <f t="shared" si="38"/>
        <v>143822.21</v>
      </c>
      <c r="V69" s="110">
        <v>60000</v>
      </c>
      <c r="W69" s="109">
        <f t="shared" si="25"/>
        <v>11400</v>
      </c>
      <c r="X69" s="109">
        <f t="shared" si="5"/>
        <v>71400</v>
      </c>
      <c r="Y69" s="107">
        <v>134369.74789915967</v>
      </c>
      <c r="Z69" s="109">
        <f t="shared" si="26"/>
        <v>25530.252100840338</v>
      </c>
      <c r="AA69" s="114">
        <f t="shared" si="6"/>
        <v>159900</v>
      </c>
      <c r="AB69" s="100"/>
      <c r="AC69" s="99"/>
      <c r="AD69" s="101"/>
      <c r="AE69" s="9"/>
      <c r="AF69" s="27">
        <f t="shared" si="9"/>
        <v>105076.24929971989</v>
      </c>
      <c r="AG69" s="26"/>
      <c r="AH69" s="6">
        <f t="shared" si="10"/>
        <v>0.15020283656358285</v>
      </c>
      <c r="AI69" s="6">
        <f t="shared" si="11"/>
        <v>-0.42898608962663126</v>
      </c>
      <c r="AJ69" s="28">
        <f t="shared" si="12"/>
        <v>0.27878325306304852</v>
      </c>
      <c r="AK69" s="71"/>
      <c r="AL69" s="56"/>
      <c r="AM69" s="56"/>
      <c r="AN69" s="9"/>
      <c r="AO69" s="116"/>
      <c r="AP69" s="121">
        <v>120859</v>
      </c>
      <c r="AQ69" s="84">
        <v>60000</v>
      </c>
      <c r="AR69" s="97" t="s">
        <v>370</v>
      </c>
      <c r="AS69" s="122"/>
      <c r="AT69" s="63"/>
      <c r="AU69" s="63"/>
      <c r="AV69" s="25"/>
      <c r="AW69" s="94">
        <f t="shared" si="43"/>
        <v>90429.5</v>
      </c>
      <c r="AX69" s="93">
        <f t="shared" si="44"/>
        <v>90429.5</v>
      </c>
      <c r="AY69" s="72">
        <f t="shared" si="45"/>
        <v>85155.974540838884</v>
      </c>
      <c r="AZ69" s="95">
        <f t="shared" si="46"/>
        <v>80189.982251367081</v>
      </c>
      <c r="BA69" s="9"/>
      <c r="BB69" s="36" t="str">
        <f t="shared" si="39"/>
        <v>MEDIA ARMÓNICA</v>
      </c>
      <c r="BC69" s="37">
        <f t="shared" si="40"/>
        <v>80189.982251367081</v>
      </c>
      <c r="BD69" s="37">
        <f t="shared" si="41"/>
        <v>15236.096627759745</v>
      </c>
      <c r="BE69" s="37">
        <f t="shared" si="42"/>
        <v>95427</v>
      </c>
      <c r="BF69" s="38">
        <f t="shared" si="49"/>
        <v>286281</v>
      </c>
      <c r="BH69" s="1">
        <f t="shared" si="20"/>
        <v>3</v>
      </c>
      <c r="BI69" s="1">
        <f t="shared" si="21"/>
        <v>0</v>
      </c>
      <c r="BJ69" s="1">
        <f t="shared" si="22"/>
        <v>0</v>
      </c>
      <c r="BK69" s="49">
        <f t="shared" si="23"/>
        <v>286281</v>
      </c>
      <c r="BL69" s="49">
        <f t="shared" si="47"/>
        <v>0</v>
      </c>
      <c r="BM69" s="49">
        <f t="shared" si="48"/>
        <v>0</v>
      </c>
    </row>
    <row r="70" spans="1:65" ht="18" thickBot="1" x14ac:dyDescent="0.25">
      <c r="A70" s="104">
        <v>64</v>
      </c>
      <c r="B70" s="105" t="s">
        <v>178</v>
      </c>
      <c r="C70" s="123" t="s">
        <v>179</v>
      </c>
      <c r="D70" s="140">
        <v>4</v>
      </c>
      <c r="E70" s="140">
        <f t="shared" si="2"/>
        <v>4</v>
      </c>
      <c r="F70" s="140">
        <f t="shared" si="3"/>
        <v>0</v>
      </c>
      <c r="G70" s="208" t="s">
        <v>42</v>
      </c>
      <c r="H70" s="136"/>
      <c r="I70" s="162">
        <v>2</v>
      </c>
      <c r="J70" s="162"/>
      <c r="K70" s="162">
        <v>2</v>
      </c>
      <c r="L70" s="162"/>
      <c r="M70" s="162">
        <v>0</v>
      </c>
      <c r="N70" s="162"/>
      <c r="O70" s="162"/>
      <c r="P70" s="162">
        <v>2</v>
      </c>
      <c r="Q70" s="162">
        <v>1</v>
      </c>
      <c r="R70" s="162">
        <v>1</v>
      </c>
      <c r="S70" s="132">
        <v>35556</v>
      </c>
      <c r="T70" s="109">
        <f t="shared" si="37"/>
        <v>6755.64</v>
      </c>
      <c r="U70" s="109">
        <f t="shared" si="38"/>
        <v>42311.64</v>
      </c>
      <c r="V70" s="110">
        <v>30000</v>
      </c>
      <c r="W70" s="109">
        <f t="shared" si="25"/>
        <v>5700</v>
      </c>
      <c r="X70" s="109">
        <f t="shared" si="5"/>
        <v>35700</v>
      </c>
      <c r="Y70" s="107">
        <v>16806.722689075632</v>
      </c>
      <c r="Z70" s="109">
        <f t="shared" si="26"/>
        <v>3193.2773109243699</v>
      </c>
      <c r="AA70" s="114">
        <f t="shared" si="6"/>
        <v>20000</v>
      </c>
      <c r="AB70" s="100"/>
      <c r="AC70" s="99"/>
      <c r="AD70" s="101"/>
      <c r="AE70" s="9"/>
      <c r="AF70" s="27">
        <f t="shared" si="9"/>
        <v>27454.240896358544</v>
      </c>
      <c r="AG70" s="26"/>
      <c r="AH70" s="6">
        <f t="shared" si="10"/>
        <v>0.29510045949644348</v>
      </c>
      <c r="AI70" s="6">
        <f t="shared" si="11"/>
        <v>9.2727353608204069E-2</v>
      </c>
      <c r="AJ70" s="28">
        <f t="shared" si="12"/>
        <v>-0.38782781310464753</v>
      </c>
      <c r="AK70" s="71"/>
      <c r="AL70" s="56"/>
      <c r="AM70" s="56"/>
      <c r="AN70" s="9"/>
      <c r="AO70" s="116"/>
      <c r="AP70" s="121">
        <v>35556</v>
      </c>
      <c r="AQ70" s="84">
        <v>30000</v>
      </c>
      <c r="AR70" s="97">
        <v>16806.722689075632</v>
      </c>
      <c r="AS70" s="122"/>
      <c r="AT70" s="63"/>
      <c r="AU70" s="63"/>
      <c r="AV70" s="25"/>
      <c r="AW70" s="94">
        <f t="shared" si="43"/>
        <v>27454.240896358544</v>
      </c>
      <c r="AX70" s="93">
        <f t="shared" si="44"/>
        <v>30000</v>
      </c>
      <c r="AY70" s="72">
        <f t="shared" si="45"/>
        <v>26172.12959926371</v>
      </c>
      <c r="AZ70" s="95">
        <f t="shared" si="46"/>
        <v>24802.001124446673</v>
      </c>
      <c r="BA70" s="9"/>
      <c r="BB70" s="36" t="str">
        <f t="shared" si="39"/>
        <v>MEDIA ARMÓNICA</v>
      </c>
      <c r="BC70" s="37">
        <f t="shared" si="40"/>
        <v>24802.001124446673</v>
      </c>
      <c r="BD70" s="37">
        <f t="shared" si="41"/>
        <v>4712.3802136448676</v>
      </c>
      <c r="BE70" s="37">
        <f t="shared" si="42"/>
        <v>29515</v>
      </c>
      <c r="BF70" s="38">
        <f t="shared" si="49"/>
        <v>118060</v>
      </c>
      <c r="BH70" s="1">
        <f t="shared" si="20"/>
        <v>2</v>
      </c>
      <c r="BI70" s="1">
        <f t="shared" si="21"/>
        <v>0</v>
      </c>
      <c r="BJ70" s="1">
        <f t="shared" si="22"/>
        <v>2</v>
      </c>
      <c r="BK70" s="49">
        <f t="shared" si="23"/>
        <v>59030</v>
      </c>
      <c r="BL70" s="49">
        <f t="shared" si="47"/>
        <v>0</v>
      </c>
      <c r="BM70" s="49">
        <f t="shared" si="48"/>
        <v>59030</v>
      </c>
    </row>
    <row r="71" spans="1:65" ht="18" thickBot="1" x14ac:dyDescent="0.25">
      <c r="A71" s="104">
        <v>65</v>
      </c>
      <c r="B71" s="105" t="s">
        <v>180</v>
      </c>
      <c r="C71" s="105" t="s">
        <v>181</v>
      </c>
      <c r="D71" s="140">
        <v>7</v>
      </c>
      <c r="E71" s="140">
        <f t="shared" si="2"/>
        <v>7</v>
      </c>
      <c r="F71" s="140">
        <f t="shared" si="3"/>
        <v>0</v>
      </c>
      <c r="G71" s="208" t="s">
        <v>226</v>
      </c>
      <c r="H71" s="136"/>
      <c r="I71" s="162">
        <v>2</v>
      </c>
      <c r="J71" s="162"/>
      <c r="K71" s="162">
        <v>1</v>
      </c>
      <c r="L71" s="162">
        <v>1</v>
      </c>
      <c r="M71" s="162">
        <v>0</v>
      </c>
      <c r="N71" s="162"/>
      <c r="O71" s="162"/>
      <c r="P71" s="162">
        <v>5</v>
      </c>
      <c r="Q71" s="162">
        <v>5</v>
      </c>
      <c r="R71" s="162">
        <v>0</v>
      </c>
      <c r="S71" s="132">
        <v>66667</v>
      </c>
      <c r="T71" s="109">
        <f t="shared" si="37"/>
        <v>12666.73</v>
      </c>
      <c r="U71" s="109">
        <f t="shared" si="38"/>
        <v>79333.73</v>
      </c>
      <c r="V71" s="110">
        <v>50000</v>
      </c>
      <c r="W71" s="109">
        <f t="shared" si="25"/>
        <v>9500</v>
      </c>
      <c r="X71" s="109">
        <f t="shared" si="5"/>
        <v>59500</v>
      </c>
      <c r="Y71" s="107">
        <v>52016.806722689078</v>
      </c>
      <c r="Z71" s="109">
        <f t="shared" si="26"/>
        <v>9883.1932773109256</v>
      </c>
      <c r="AA71" s="114">
        <f t="shared" si="6"/>
        <v>61900</v>
      </c>
      <c r="AB71" s="100"/>
      <c r="AC71" s="99"/>
      <c r="AD71" s="101"/>
      <c r="AE71" s="9"/>
      <c r="AF71" s="27">
        <f t="shared" si="9"/>
        <v>56227.93557422969</v>
      </c>
      <c r="AG71" s="26"/>
      <c r="AH71" s="6">
        <f t="shared" si="10"/>
        <v>0.18565619240971612</v>
      </c>
      <c r="AI71" s="6">
        <f t="shared" si="11"/>
        <v>-0.11076230188120349</v>
      </c>
      <c r="AJ71" s="28">
        <f t="shared" si="12"/>
        <v>-7.4893890528512502E-2</v>
      </c>
      <c r="AK71" s="71"/>
      <c r="AL71" s="56"/>
      <c r="AM71" s="56"/>
      <c r="AN71" s="9"/>
      <c r="AO71" s="116"/>
      <c r="AP71" s="121">
        <v>66667</v>
      </c>
      <c r="AQ71" s="84">
        <v>50000</v>
      </c>
      <c r="AR71" s="97">
        <v>52016.806722689078</v>
      </c>
      <c r="AS71" s="122"/>
      <c r="AT71" s="63"/>
      <c r="AU71" s="63"/>
      <c r="AV71" s="25"/>
      <c r="AW71" s="94">
        <f t="shared" si="43"/>
        <v>56227.93557422969</v>
      </c>
      <c r="AX71" s="93">
        <f t="shared" si="44"/>
        <v>52016.806722689078</v>
      </c>
      <c r="AY71" s="72">
        <f t="shared" si="45"/>
        <v>55762.409934332856</v>
      </c>
      <c r="AZ71" s="95">
        <f t="shared" si="46"/>
        <v>55325.564381840726</v>
      </c>
      <c r="BA71" s="9"/>
      <c r="BB71" s="36" t="str">
        <f t="shared" si="39"/>
        <v>MEDIANA</v>
      </c>
      <c r="BC71" s="37">
        <f t="shared" si="40"/>
        <v>52016.806722689078</v>
      </c>
      <c r="BD71" s="37">
        <f t="shared" si="41"/>
        <v>9883.1932773109256</v>
      </c>
      <c r="BE71" s="37">
        <f t="shared" si="42"/>
        <v>61900</v>
      </c>
      <c r="BF71" s="38">
        <f t="shared" ref="BF71:BF90" si="50">+BE71*D71</f>
        <v>433300</v>
      </c>
      <c r="BH71" s="1">
        <f t="shared" si="20"/>
        <v>2</v>
      </c>
      <c r="BI71" s="1">
        <f t="shared" si="21"/>
        <v>0</v>
      </c>
      <c r="BJ71" s="1">
        <f t="shared" si="22"/>
        <v>5</v>
      </c>
      <c r="BK71" s="49">
        <f t="shared" si="23"/>
        <v>123800</v>
      </c>
      <c r="BL71" s="49">
        <f t="shared" si="47"/>
        <v>0</v>
      </c>
      <c r="BM71" s="49">
        <f t="shared" si="48"/>
        <v>309500</v>
      </c>
    </row>
    <row r="72" spans="1:65" ht="18" thickBot="1" x14ac:dyDescent="0.25">
      <c r="A72" s="104">
        <v>66</v>
      </c>
      <c r="B72" s="105" t="s">
        <v>182</v>
      </c>
      <c r="C72" s="105" t="s">
        <v>183</v>
      </c>
      <c r="D72" s="140">
        <v>32</v>
      </c>
      <c r="E72" s="140">
        <f t="shared" ref="E72:E90" si="51">+I72+M72+P72</f>
        <v>32</v>
      </c>
      <c r="F72" s="140">
        <f t="shared" ref="F72:F90" si="52">+E72-D72</f>
        <v>0</v>
      </c>
      <c r="G72" s="208" t="s">
        <v>42</v>
      </c>
      <c r="H72" s="136"/>
      <c r="I72" s="162">
        <v>20</v>
      </c>
      <c r="J72" s="162">
        <v>20</v>
      </c>
      <c r="K72" s="162"/>
      <c r="L72" s="162"/>
      <c r="M72" s="162">
        <v>0</v>
      </c>
      <c r="N72" s="162"/>
      <c r="O72" s="162"/>
      <c r="P72" s="162">
        <v>12</v>
      </c>
      <c r="Q72" s="162">
        <v>9</v>
      </c>
      <c r="R72" s="162">
        <v>3</v>
      </c>
      <c r="S72" s="132">
        <v>889</v>
      </c>
      <c r="T72" s="109">
        <f t="shared" si="37"/>
        <v>168.91</v>
      </c>
      <c r="U72" s="109">
        <f t="shared" si="38"/>
        <v>1057.9100000000001</v>
      </c>
      <c r="V72" s="110">
        <v>1500</v>
      </c>
      <c r="W72" s="109">
        <f t="shared" ref="W72:W77" si="53">+V72*0.19</f>
        <v>285</v>
      </c>
      <c r="X72" s="109">
        <f t="shared" ref="X72:X77" si="54">+V72+W72</f>
        <v>1785</v>
      </c>
      <c r="Y72" s="107">
        <v>3781.5126050420172</v>
      </c>
      <c r="Z72" s="109">
        <f t="shared" ref="Z72:Z77" si="55">+Y72*0.19</f>
        <v>718.48739495798327</v>
      </c>
      <c r="AA72" s="114">
        <f t="shared" ref="AA72:AA77" si="56">+Y72+Z72</f>
        <v>4500</v>
      </c>
      <c r="AB72" s="100"/>
      <c r="AC72" s="99"/>
      <c r="AD72" s="101"/>
      <c r="AE72" s="9"/>
      <c r="AF72" s="27">
        <f t="shared" ref="AF72:AF77" si="57">AVERAGE(S72,V72,Y72)</f>
        <v>2056.8375350140054</v>
      </c>
      <c r="AG72" s="26"/>
      <c r="AH72" s="6">
        <f t="shared" ref="AH72:AH77" si="58">+(S72-$AF72)/$AF72</f>
        <v>-0.56778307237866188</v>
      </c>
      <c r="AI72" s="6">
        <f t="shared" ref="AI72:AI77" si="59">+(V72-$AF72)/$AF72</f>
        <v>-0.27072509400224154</v>
      </c>
      <c r="AJ72" s="28">
        <f t="shared" ref="AJ72:AJ77" si="60">+(Y72-$AF72)/$AF72</f>
        <v>0.83850816638090386</v>
      </c>
      <c r="AK72" s="71"/>
      <c r="AL72" s="56"/>
      <c r="AM72" s="56"/>
      <c r="AN72" s="9"/>
      <c r="AO72" s="116"/>
      <c r="AP72" s="121">
        <v>889</v>
      </c>
      <c r="AQ72" s="84">
        <v>1500</v>
      </c>
      <c r="AR72" s="97" t="s">
        <v>371</v>
      </c>
      <c r="AS72" s="122"/>
      <c r="AT72" s="63"/>
      <c r="AU72" s="63"/>
      <c r="AV72" s="25"/>
      <c r="AW72" s="94">
        <f t="shared" si="43"/>
        <v>1194.5</v>
      </c>
      <c r="AX72" s="93">
        <f t="shared" si="44"/>
        <v>1194.5</v>
      </c>
      <c r="AY72" s="72">
        <f t="shared" si="45"/>
        <v>1154.7727049077666</v>
      </c>
      <c r="AZ72" s="95">
        <f t="shared" si="46"/>
        <v>1116.366680619506</v>
      </c>
      <c r="BA72" s="9"/>
      <c r="BB72" s="36" t="str">
        <f t="shared" si="39"/>
        <v>MEDIA ARMÓNICA</v>
      </c>
      <c r="BC72" s="37">
        <f t="shared" si="40"/>
        <v>1116.366680619506</v>
      </c>
      <c r="BD72" s="37">
        <f t="shared" si="41"/>
        <v>212.10966931770616</v>
      </c>
      <c r="BE72" s="37">
        <f t="shared" si="42"/>
        <v>1329</v>
      </c>
      <c r="BF72" s="38">
        <f t="shared" si="50"/>
        <v>42528</v>
      </c>
      <c r="BH72" s="1">
        <f t="shared" ref="BH72:BH90" si="61">+I72</f>
        <v>20</v>
      </c>
      <c r="BI72" s="1">
        <f t="shared" ref="BI72:BI90" si="62">+M72</f>
        <v>0</v>
      </c>
      <c r="BJ72" s="1">
        <f t="shared" ref="BJ72:BJ90" si="63">+P72</f>
        <v>12</v>
      </c>
      <c r="BK72" s="49">
        <f t="shared" ref="BK72:BK90" si="64">+BH72*$BE72</f>
        <v>26580</v>
      </c>
      <c r="BL72" s="49">
        <f t="shared" si="47"/>
        <v>0</v>
      </c>
      <c r="BM72" s="49">
        <f t="shared" si="48"/>
        <v>15948</v>
      </c>
    </row>
    <row r="73" spans="1:65" ht="18" thickBot="1" x14ac:dyDescent="0.25">
      <c r="A73" s="104">
        <v>67</v>
      </c>
      <c r="B73" s="105" t="s">
        <v>184</v>
      </c>
      <c r="C73" s="105" t="s">
        <v>185</v>
      </c>
      <c r="D73" s="140">
        <v>45</v>
      </c>
      <c r="E73" s="140">
        <f t="shared" si="51"/>
        <v>45</v>
      </c>
      <c r="F73" s="140">
        <f t="shared" si="52"/>
        <v>0</v>
      </c>
      <c r="G73" s="208" t="s">
        <v>42</v>
      </c>
      <c r="H73" s="136"/>
      <c r="I73" s="162">
        <v>45</v>
      </c>
      <c r="J73" s="162">
        <v>20</v>
      </c>
      <c r="K73" s="162"/>
      <c r="L73" s="162">
        <v>25</v>
      </c>
      <c r="M73" s="162">
        <v>0</v>
      </c>
      <c r="N73" s="162"/>
      <c r="O73" s="162"/>
      <c r="P73" s="162"/>
      <c r="Q73" s="162"/>
      <c r="R73" s="162"/>
      <c r="S73" s="132">
        <v>889</v>
      </c>
      <c r="T73" s="109">
        <f t="shared" si="37"/>
        <v>168.91</v>
      </c>
      <c r="U73" s="109">
        <f t="shared" si="38"/>
        <v>1057.9100000000001</v>
      </c>
      <c r="V73" s="110">
        <v>2000</v>
      </c>
      <c r="W73" s="109">
        <f t="shared" si="53"/>
        <v>380</v>
      </c>
      <c r="X73" s="109">
        <f t="shared" si="54"/>
        <v>2380</v>
      </c>
      <c r="Y73" s="107">
        <v>420.1680672268908</v>
      </c>
      <c r="Z73" s="109">
        <f t="shared" si="55"/>
        <v>79.831932773109259</v>
      </c>
      <c r="AA73" s="114">
        <f t="shared" si="56"/>
        <v>500.00000000000006</v>
      </c>
      <c r="AB73" s="100"/>
      <c r="AC73" s="99"/>
      <c r="AD73" s="101"/>
      <c r="AE73" s="9"/>
      <c r="AF73" s="27">
        <f t="shared" si="57"/>
        <v>1103.0560224089636</v>
      </c>
      <c r="AG73" s="26"/>
      <c r="AH73" s="6">
        <f t="shared" si="58"/>
        <v>-0.19405725372088239</v>
      </c>
      <c r="AI73" s="6">
        <f t="shared" si="59"/>
        <v>0.81314453606100701</v>
      </c>
      <c r="AJ73" s="28">
        <f t="shared" si="60"/>
        <v>-0.61908728234012456</v>
      </c>
      <c r="AK73" s="71"/>
      <c r="AL73" s="56"/>
      <c r="AM73" s="56"/>
      <c r="AN73" s="9"/>
      <c r="AO73" s="116"/>
      <c r="AP73" s="121">
        <v>889</v>
      </c>
      <c r="AQ73" s="84" t="s">
        <v>345</v>
      </c>
      <c r="AR73" s="97">
        <v>420.1680672268908</v>
      </c>
      <c r="AS73" s="122"/>
      <c r="AT73" s="63"/>
      <c r="AU73" s="63"/>
      <c r="AV73" s="25"/>
      <c r="AW73" s="94">
        <f t="shared" si="43"/>
        <v>654.5840336134454</v>
      </c>
      <c r="AX73" s="93">
        <f t="shared" si="44"/>
        <v>654.5840336134454</v>
      </c>
      <c r="AY73" s="72">
        <f t="shared" si="45"/>
        <v>611.17052592930713</v>
      </c>
      <c r="AZ73" s="95">
        <f t="shared" si="46"/>
        <v>570.63630119840047</v>
      </c>
      <c r="BA73" s="9"/>
      <c r="BB73" s="36" t="str">
        <f t="shared" si="39"/>
        <v>MEDIA ARMÓNICA</v>
      </c>
      <c r="BC73" s="37">
        <f t="shared" si="40"/>
        <v>570.63630119840047</v>
      </c>
      <c r="BD73" s="37">
        <f t="shared" si="41"/>
        <v>108.42089722769609</v>
      </c>
      <c r="BE73" s="37">
        <f t="shared" si="42"/>
        <v>680</v>
      </c>
      <c r="BF73" s="38">
        <f t="shared" si="50"/>
        <v>30600</v>
      </c>
      <c r="BH73" s="1">
        <f t="shared" si="61"/>
        <v>45</v>
      </c>
      <c r="BI73" s="1">
        <f t="shared" si="62"/>
        <v>0</v>
      </c>
      <c r="BJ73" s="1">
        <f t="shared" si="63"/>
        <v>0</v>
      </c>
      <c r="BK73" s="49">
        <f t="shared" si="64"/>
        <v>30600</v>
      </c>
      <c r="BL73" s="49">
        <f t="shared" si="47"/>
        <v>0</v>
      </c>
      <c r="BM73" s="49">
        <f t="shared" si="48"/>
        <v>0</v>
      </c>
    </row>
    <row r="74" spans="1:65" ht="18" thickBot="1" x14ac:dyDescent="0.25">
      <c r="A74" s="104">
        <v>68</v>
      </c>
      <c r="B74" s="105" t="s">
        <v>186</v>
      </c>
      <c r="C74" s="105" t="s">
        <v>187</v>
      </c>
      <c r="D74" s="140">
        <v>127</v>
      </c>
      <c r="E74" s="140">
        <f t="shared" si="51"/>
        <v>127</v>
      </c>
      <c r="F74" s="140">
        <f t="shared" si="52"/>
        <v>0</v>
      </c>
      <c r="G74" s="208" t="s">
        <v>42</v>
      </c>
      <c r="H74" s="136"/>
      <c r="I74" s="162">
        <v>100</v>
      </c>
      <c r="J74" s="162">
        <v>100</v>
      </c>
      <c r="K74" s="162"/>
      <c r="L74" s="162"/>
      <c r="M74" s="162">
        <v>0</v>
      </c>
      <c r="N74" s="162"/>
      <c r="O74" s="162"/>
      <c r="P74" s="162">
        <v>27</v>
      </c>
      <c r="Q74" s="162">
        <v>25</v>
      </c>
      <c r="R74" s="162">
        <v>2</v>
      </c>
      <c r="S74" s="132">
        <v>2223</v>
      </c>
      <c r="T74" s="109">
        <f t="shared" si="37"/>
        <v>422.37</v>
      </c>
      <c r="U74" s="109">
        <f t="shared" si="38"/>
        <v>2645.37</v>
      </c>
      <c r="V74" s="110">
        <v>1500</v>
      </c>
      <c r="W74" s="109">
        <f t="shared" si="53"/>
        <v>285</v>
      </c>
      <c r="X74" s="109">
        <f t="shared" si="54"/>
        <v>1785</v>
      </c>
      <c r="Y74" s="107">
        <v>557.98319327731099</v>
      </c>
      <c r="Z74" s="109">
        <f t="shared" si="55"/>
        <v>106.01680672268908</v>
      </c>
      <c r="AA74" s="114">
        <f t="shared" si="56"/>
        <v>664.00000000000011</v>
      </c>
      <c r="AB74" s="100"/>
      <c r="AC74" s="99"/>
      <c r="AD74" s="101"/>
      <c r="AE74" s="9"/>
      <c r="AF74" s="27">
        <f t="shared" si="57"/>
        <v>1426.9943977591038</v>
      </c>
      <c r="AG74" s="26"/>
      <c r="AH74" s="6">
        <f t="shared" si="58"/>
        <v>0.55781971077876147</v>
      </c>
      <c r="AI74" s="6">
        <f t="shared" si="59"/>
        <v>5.1160398636141365E-2</v>
      </c>
      <c r="AJ74" s="28">
        <f t="shared" si="60"/>
        <v>-0.6089801094149031</v>
      </c>
      <c r="AK74" s="71"/>
      <c r="AL74" s="56"/>
      <c r="AM74" s="56"/>
      <c r="AN74" s="9"/>
      <c r="AO74" s="116"/>
      <c r="AP74" s="121" t="s">
        <v>372</v>
      </c>
      <c r="AQ74" s="84">
        <v>1500</v>
      </c>
      <c r="AR74" s="97">
        <v>557.98319327731099</v>
      </c>
      <c r="AS74" s="122"/>
      <c r="AT74" s="63"/>
      <c r="AU74" s="63"/>
      <c r="AV74" s="25"/>
      <c r="AW74" s="94">
        <f t="shared" si="43"/>
        <v>1028.9915966386554</v>
      </c>
      <c r="AX74" s="93">
        <f t="shared" si="44"/>
        <v>1028.9915966386554</v>
      </c>
      <c r="AY74" s="72">
        <f t="shared" si="45"/>
        <v>914.86326296117409</v>
      </c>
      <c r="AZ74" s="95">
        <f t="shared" si="46"/>
        <v>813.39322172315246</v>
      </c>
      <c r="BA74" s="9"/>
      <c r="BB74" s="36" t="str">
        <f t="shared" si="39"/>
        <v>MEDIA ARMÓNICA</v>
      </c>
      <c r="BC74" s="37">
        <f t="shared" si="40"/>
        <v>813.39322172315246</v>
      </c>
      <c r="BD74" s="37">
        <f t="shared" si="41"/>
        <v>154.54471212739898</v>
      </c>
      <c r="BE74" s="37">
        <f t="shared" si="42"/>
        <v>968</v>
      </c>
      <c r="BF74" s="38">
        <f t="shared" si="50"/>
        <v>122936</v>
      </c>
      <c r="BH74" s="1">
        <f t="shared" si="61"/>
        <v>100</v>
      </c>
      <c r="BI74" s="1">
        <f t="shared" si="62"/>
        <v>0</v>
      </c>
      <c r="BJ74" s="1">
        <f t="shared" si="63"/>
        <v>27</v>
      </c>
      <c r="BK74" s="49">
        <f t="shared" si="64"/>
        <v>96800</v>
      </c>
      <c r="BL74" s="49">
        <f t="shared" si="47"/>
        <v>0</v>
      </c>
      <c r="BM74" s="49">
        <f t="shared" si="48"/>
        <v>26136</v>
      </c>
    </row>
    <row r="75" spans="1:65" ht="18" thickBot="1" x14ac:dyDescent="0.25">
      <c r="A75" s="104">
        <v>69</v>
      </c>
      <c r="B75" s="105" t="s">
        <v>188</v>
      </c>
      <c r="C75" s="105" t="s">
        <v>189</v>
      </c>
      <c r="D75" s="140">
        <v>12</v>
      </c>
      <c r="E75" s="140">
        <f t="shared" si="51"/>
        <v>12</v>
      </c>
      <c r="F75" s="140">
        <f t="shared" si="52"/>
        <v>0</v>
      </c>
      <c r="G75" s="208" t="s">
        <v>230</v>
      </c>
      <c r="H75" s="136"/>
      <c r="I75" s="162">
        <v>3</v>
      </c>
      <c r="J75" s="162"/>
      <c r="K75" s="162"/>
      <c r="L75" s="162">
        <v>3</v>
      </c>
      <c r="M75" s="162">
        <v>0</v>
      </c>
      <c r="N75" s="162"/>
      <c r="O75" s="162"/>
      <c r="P75" s="162">
        <v>9</v>
      </c>
      <c r="Q75" s="162">
        <v>5</v>
      </c>
      <c r="R75" s="162">
        <v>4</v>
      </c>
      <c r="S75" s="132">
        <v>18223</v>
      </c>
      <c r="T75" s="109">
        <f t="shared" si="37"/>
        <v>3462.37</v>
      </c>
      <c r="U75" s="109">
        <f t="shared" si="38"/>
        <v>21685.37</v>
      </c>
      <c r="V75" s="110">
        <v>20000</v>
      </c>
      <c r="W75" s="109">
        <f t="shared" si="53"/>
        <v>3800</v>
      </c>
      <c r="X75" s="109">
        <f t="shared" si="54"/>
        <v>23800</v>
      </c>
      <c r="Y75" s="107">
        <v>15126.050420168069</v>
      </c>
      <c r="Z75" s="109">
        <f t="shared" si="55"/>
        <v>2873.9495798319331</v>
      </c>
      <c r="AA75" s="114">
        <f t="shared" si="56"/>
        <v>18000</v>
      </c>
      <c r="AB75" s="100"/>
      <c r="AC75" s="99"/>
      <c r="AD75" s="101"/>
      <c r="AE75" s="9"/>
      <c r="AF75" s="27">
        <f t="shared" si="57"/>
        <v>17783.016806722688</v>
      </c>
      <c r="AG75" s="26"/>
      <c r="AH75" s="6">
        <f t="shared" si="58"/>
        <v>2.4741763338545632E-2</v>
      </c>
      <c r="AI75" s="6">
        <f t="shared" si="59"/>
        <v>0.12466856537183299</v>
      </c>
      <c r="AJ75" s="28">
        <f t="shared" si="60"/>
        <v>-0.14941032871037832</v>
      </c>
      <c r="AK75" s="71"/>
      <c r="AL75" s="56"/>
      <c r="AM75" s="56"/>
      <c r="AN75" s="9"/>
      <c r="AO75" s="116"/>
      <c r="AP75" s="121">
        <v>18223</v>
      </c>
      <c r="AQ75" s="84">
        <v>20000</v>
      </c>
      <c r="AR75" s="97">
        <v>15126.050420168069</v>
      </c>
      <c r="AS75" s="122"/>
      <c r="AT75" s="63"/>
      <c r="AU75" s="63"/>
      <c r="AV75" s="25"/>
      <c r="AW75" s="94">
        <f t="shared" si="43"/>
        <v>17783.016806722688</v>
      </c>
      <c r="AX75" s="93">
        <f t="shared" si="44"/>
        <v>18223</v>
      </c>
      <c r="AY75" s="72">
        <f t="shared" si="45"/>
        <v>17665.467624632154</v>
      </c>
      <c r="AZ75" s="95">
        <f t="shared" si="46"/>
        <v>17545.212206881315</v>
      </c>
      <c r="BA75" s="9"/>
      <c r="BB75" s="36" t="str">
        <f t="shared" si="39"/>
        <v>MEDIA ARMÓNICA</v>
      </c>
      <c r="BC75" s="37">
        <f t="shared" si="40"/>
        <v>17545.212206881315</v>
      </c>
      <c r="BD75" s="37">
        <f t="shared" si="41"/>
        <v>3333.59031930745</v>
      </c>
      <c r="BE75" s="37">
        <f t="shared" si="42"/>
        <v>20879</v>
      </c>
      <c r="BF75" s="38">
        <f t="shared" si="50"/>
        <v>250548</v>
      </c>
      <c r="BH75" s="1">
        <f t="shared" si="61"/>
        <v>3</v>
      </c>
      <c r="BI75" s="1">
        <f t="shared" si="62"/>
        <v>0</v>
      </c>
      <c r="BJ75" s="1">
        <f t="shared" si="63"/>
        <v>9</v>
      </c>
      <c r="BK75" s="49">
        <f t="shared" si="64"/>
        <v>62637</v>
      </c>
      <c r="BL75" s="49">
        <f t="shared" si="47"/>
        <v>0</v>
      </c>
      <c r="BM75" s="49">
        <f t="shared" si="48"/>
        <v>187911</v>
      </c>
    </row>
    <row r="76" spans="1:65" ht="18" thickBot="1" x14ac:dyDescent="0.25">
      <c r="A76" s="104">
        <v>70</v>
      </c>
      <c r="B76" s="105" t="s">
        <v>190</v>
      </c>
      <c r="C76" s="105" t="s">
        <v>191</v>
      </c>
      <c r="D76" s="140">
        <v>57</v>
      </c>
      <c r="E76" s="140">
        <f t="shared" si="51"/>
        <v>57</v>
      </c>
      <c r="F76" s="140">
        <f t="shared" si="52"/>
        <v>0</v>
      </c>
      <c r="G76" s="208" t="s">
        <v>42</v>
      </c>
      <c r="H76" s="136"/>
      <c r="I76" s="162">
        <v>45</v>
      </c>
      <c r="J76" s="162">
        <v>25</v>
      </c>
      <c r="K76" s="162"/>
      <c r="L76" s="162">
        <v>20</v>
      </c>
      <c r="M76" s="162">
        <v>0</v>
      </c>
      <c r="N76" s="162"/>
      <c r="O76" s="162"/>
      <c r="P76" s="162">
        <v>12</v>
      </c>
      <c r="Q76" s="162">
        <v>10</v>
      </c>
      <c r="R76" s="162">
        <v>2</v>
      </c>
      <c r="S76" s="132">
        <v>28267</v>
      </c>
      <c r="T76" s="109">
        <f t="shared" si="37"/>
        <v>5370.7300000000005</v>
      </c>
      <c r="U76" s="109">
        <f t="shared" si="38"/>
        <v>33637.730000000003</v>
      </c>
      <c r="V76" s="110">
        <v>80000</v>
      </c>
      <c r="W76" s="109">
        <f t="shared" si="53"/>
        <v>15200</v>
      </c>
      <c r="X76" s="109">
        <f t="shared" si="54"/>
        <v>95200</v>
      </c>
      <c r="Y76" s="107">
        <v>15882.352941176472</v>
      </c>
      <c r="Z76" s="109">
        <f t="shared" si="55"/>
        <v>3017.6470588235297</v>
      </c>
      <c r="AA76" s="114">
        <f t="shared" si="56"/>
        <v>18900</v>
      </c>
      <c r="AB76" s="100"/>
      <c r="AC76" s="99"/>
      <c r="AD76" s="101"/>
      <c r="AE76" s="9"/>
      <c r="AF76" s="27">
        <f t="shared" si="57"/>
        <v>41383.117647058825</v>
      </c>
      <c r="AG76" s="26"/>
      <c r="AH76" s="6">
        <f t="shared" si="58"/>
        <v>-0.31694368121129252</v>
      </c>
      <c r="AI76" s="6">
        <f t="shared" si="59"/>
        <v>0.93315546407813355</v>
      </c>
      <c r="AJ76" s="28">
        <f t="shared" si="60"/>
        <v>-0.61621178286684108</v>
      </c>
      <c r="AK76" s="71"/>
      <c r="AL76" s="56"/>
      <c r="AM76" s="56"/>
      <c r="AN76" s="9"/>
      <c r="AO76" s="116"/>
      <c r="AP76" s="121">
        <v>28267</v>
      </c>
      <c r="AQ76" s="84" t="s">
        <v>373</v>
      </c>
      <c r="AR76" s="97">
        <v>15882.352941176472</v>
      </c>
      <c r="AS76" s="122"/>
      <c r="AT76" s="63"/>
      <c r="AU76" s="63"/>
      <c r="AV76" s="25"/>
      <c r="AW76" s="94">
        <f t="shared" si="43"/>
        <v>22074.676470588238</v>
      </c>
      <c r="AX76" s="93">
        <f t="shared" si="44"/>
        <v>22074.676470588238</v>
      </c>
      <c r="AY76" s="72">
        <f t="shared" si="45"/>
        <v>21188.356958203138</v>
      </c>
      <c r="AZ76" s="95">
        <f t="shared" si="46"/>
        <v>20337.624027532212</v>
      </c>
      <c r="BA76" s="9"/>
      <c r="BB76" s="36" t="str">
        <f t="shared" si="39"/>
        <v>MEDIA ARMÓNICA</v>
      </c>
      <c r="BC76" s="37">
        <f t="shared" si="40"/>
        <v>20337.624027532212</v>
      </c>
      <c r="BD76" s="37">
        <f t="shared" si="41"/>
        <v>3864.1485652311203</v>
      </c>
      <c r="BE76" s="37">
        <f t="shared" si="42"/>
        <v>24202</v>
      </c>
      <c r="BF76" s="38">
        <f t="shared" si="50"/>
        <v>1379514</v>
      </c>
      <c r="BH76" s="1">
        <f t="shared" si="61"/>
        <v>45</v>
      </c>
      <c r="BI76" s="1">
        <f t="shared" si="62"/>
        <v>0</v>
      </c>
      <c r="BJ76" s="1">
        <f t="shared" si="63"/>
        <v>12</v>
      </c>
      <c r="BK76" s="49">
        <f t="shared" si="64"/>
        <v>1089090</v>
      </c>
      <c r="BL76" s="49">
        <f t="shared" si="47"/>
        <v>0</v>
      </c>
      <c r="BM76" s="49">
        <f t="shared" si="48"/>
        <v>290424</v>
      </c>
    </row>
    <row r="77" spans="1:65" ht="18" thickBot="1" x14ac:dyDescent="0.25">
      <c r="A77" s="104">
        <v>71</v>
      </c>
      <c r="B77" s="105" t="s">
        <v>192</v>
      </c>
      <c r="C77" s="105" t="s">
        <v>193</v>
      </c>
      <c r="D77" s="140">
        <v>51</v>
      </c>
      <c r="E77" s="140">
        <f t="shared" si="51"/>
        <v>51</v>
      </c>
      <c r="F77" s="140">
        <f t="shared" si="52"/>
        <v>0</v>
      </c>
      <c r="G77" s="208" t="s">
        <v>42</v>
      </c>
      <c r="H77" s="137"/>
      <c r="I77" s="162">
        <v>49</v>
      </c>
      <c r="J77" s="162">
        <v>25</v>
      </c>
      <c r="K77" s="162"/>
      <c r="L77" s="162">
        <v>24</v>
      </c>
      <c r="M77" s="162">
        <v>0</v>
      </c>
      <c r="N77" s="162"/>
      <c r="O77" s="162"/>
      <c r="P77" s="162">
        <v>2</v>
      </c>
      <c r="Q77" s="162">
        <v>0</v>
      </c>
      <c r="R77" s="162">
        <v>2</v>
      </c>
      <c r="S77" s="133">
        <v>33600</v>
      </c>
      <c r="T77" s="126">
        <f t="shared" si="37"/>
        <v>6384</v>
      </c>
      <c r="U77" s="126">
        <f t="shared" si="38"/>
        <v>39984</v>
      </c>
      <c r="V77" s="127">
        <v>2000</v>
      </c>
      <c r="W77" s="126">
        <f t="shared" si="53"/>
        <v>380</v>
      </c>
      <c r="X77" s="126">
        <f t="shared" si="54"/>
        <v>2380</v>
      </c>
      <c r="Y77" s="128">
        <v>8739.495798319329</v>
      </c>
      <c r="Z77" s="126">
        <f t="shared" si="55"/>
        <v>1660.5042016806726</v>
      </c>
      <c r="AA77" s="129">
        <f t="shared" si="56"/>
        <v>10400.000000000002</v>
      </c>
      <c r="AB77" s="100"/>
      <c r="AC77" s="99"/>
      <c r="AD77" s="101"/>
      <c r="AE77" s="9"/>
      <c r="AF77" s="27">
        <f t="shared" si="57"/>
        <v>14779.83193277311</v>
      </c>
      <c r="AG77" s="26"/>
      <c r="AH77" s="6">
        <f t="shared" si="58"/>
        <v>1.2733682055947237</v>
      </c>
      <c r="AI77" s="6">
        <f t="shared" si="59"/>
        <v>-0.86468046395269504</v>
      </c>
      <c r="AJ77" s="28">
        <f t="shared" si="60"/>
        <v>-0.40868774164202859</v>
      </c>
      <c r="AK77" s="71"/>
      <c r="AL77" s="56"/>
      <c r="AM77" s="56"/>
      <c r="AN77" s="9"/>
      <c r="AO77" s="116"/>
      <c r="AP77" s="121" t="s">
        <v>374</v>
      </c>
      <c r="AQ77" s="84">
        <v>2000</v>
      </c>
      <c r="AR77" s="97">
        <v>8739.495798319329</v>
      </c>
      <c r="AS77" s="122"/>
      <c r="AT77" s="63"/>
      <c r="AU77" s="63"/>
      <c r="AV77" s="25"/>
      <c r="AW77" s="94">
        <f t="shared" si="43"/>
        <v>5369.7478991596645</v>
      </c>
      <c r="AX77" s="93">
        <f t="shared" si="44"/>
        <v>5369.7478991596645</v>
      </c>
      <c r="AY77" s="72">
        <f t="shared" si="45"/>
        <v>4180.7883941475266</v>
      </c>
      <c r="AZ77" s="95">
        <f t="shared" si="46"/>
        <v>3255.0860719874809</v>
      </c>
      <c r="BA77" s="9"/>
      <c r="BB77" s="36" t="str">
        <f t="shared" si="39"/>
        <v>MEDIA ARMÓNICA</v>
      </c>
      <c r="BC77" s="37">
        <f t="shared" si="40"/>
        <v>3255.0860719874809</v>
      </c>
      <c r="BD77" s="37">
        <f t="shared" si="41"/>
        <v>618.46635367762133</v>
      </c>
      <c r="BE77" s="37">
        <f t="shared" si="42"/>
        <v>3874</v>
      </c>
      <c r="BF77" s="38">
        <f t="shared" si="50"/>
        <v>197574</v>
      </c>
      <c r="BG77" s="49"/>
      <c r="BH77" s="1">
        <f t="shared" si="61"/>
        <v>49</v>
      </c>
      <c r="BI77" s="1">
        <f t="shared" si="62"/>
        <v>0</v>
      </c>
      <c r="BJ77" s="1">
        <f t="shared" si="63"/>
        <v>2</v>
      </c>
      <c r="BK77" s="49">
        <f t="shared" si="64"/>
        <v>189826</v>
      </c>
      <c r="BL77" s="49">
        <f t="shared" si="47"/>
        <v>0</v>
      </c>
      <c r="BM77" s="49">
        <f t="shared" si="48"/>
        <v>7748</v>
      </c>
    </row>
    <row r="78" spans="1:65" ht="18" thickBot="1" x14ac:dyDescent="0.25">
      <c r="A78" s="104">
        <v>72</v>
      </c>
      <c r="B78" s="105" t="s">
        <v>194</v>
      </c>
      <c r="C78" s="105" t="s">
        <v>195</v>
      </c>
      <c r="D78" s="140">
        <v>37</v>
      </c>
      <c r="E78" s="140">
        <f t="shared" si="51"/>
        <v>37</v>
      </c>
      <c r="F78" s="140">
        <f t="shared" si="52"/>
        <v>0</v>
      </c>
      <c r="G78" s="208" t="s">
        <v>42</v>
      </c>
      <c r="H78" s="137"/>
      <c r="I78" s="162">
        <v>20</v>
      </c>
      <c r="J78" s="162">
        <v>10</v>
      </c>
      <c r="K78" s="162"/>
      <c r="L78" s="162">
        <v>10</v>
      </c>
      <c r="M78" s="162">
        <v>0</v>
      </c>
      <c r="N78" s="162"/>
      <c r="O78" s="162"/>
      <c r="P78" s="162">
        <v>17</v>
      </c>
      <c r="Q78" s="162">
        <v>15</v>
      </c>
      <c r="R78" s="162">
        <v>2</v>
      </c>
      <c r="S78" s="133">
        <v>22223</v>
      </c>
      <c r="T78" s="109">
        <f t="shared" si="37"/>
        <v>4222.37</v>
      </c>
      <c r="U78" s="109">
        <f t="shared" si="38"/>
        <v>26445.37</v>
      </c>
      <c r="V78" s="133">
        <v>8000</v>
      </c>
      <c r="W78" s="126">
        <f t="shared" ref="W78:W90" si="65">+V78*0.19</f>
        <v>1520</v>
      </c>
      <c r="X78" s="126">
        <f t="shared" ref="X78:X90" si="66">+V78+W78</f>
        <v>9520</v>
      </c>
      <c r="Y78" s="133">
        <v>6722.6890756302528</v>
      </c>
      <c r="Z78" s="126">
        <f t="shared" ref="Z78:Z90" si="67">+Y78*0.19</f>
        <v>1277.3109243697481</v>
      </c>
      <c r="AA78" s="129">
        <f t="shared" ref="AA78:AA90" si="68">+Y78+Z78</f>
        <v>8000.0000000000009</v>
      </c>
      <c r="AB78" s="125"/>
      <c r="AC78" s="99"/>
      <c r="AD78" s="101"/>
      <c r="AE78" s="9"/>
      <c r="AF78" s="27">
        <f t="shared" ref="AF78:AF90" si="69">AVERAGE(S78,V78,Y78)</f>
        <v>12315.229691876752</v>
      </c>
      <c r="AG78" s="26"/>
      <c r="AH78" s="6">
        <f t="shared" ref="AH78:AH90" si="70">+(S78-$AF78)/$AF78</f>
        <v>0.80451364335157405</v>
      </c>
      <c r="AI78" s="6">
        <f t="shared" ref="AI78:AI90" si="71">+(V78-$AF78)/$AF78</f>
        <v>-0.3503978244695769</v>
      </c>
      <c r="AJ78" s="28">
        <f t="shared" ref="AJ78:AJ90" si="72">+(Y78-$AF78)/$AF78</f>
        <v>-0.45411581888199731</v>
      </c>
      <c r="AK78" s="71"/>
      <c r="AL78" s="56"/>
      <c r="AM78" s="56"/>
      <c r="AN78" s="9"/>
      <c r="AO78" s="116"/>
      <c r="AP78" s="121" t="s">
        <v>341</v>
      </c>
      <c r="AQ78" s="84">
        <v>8000</v>
      </c>
      <c r="AR78" s="97">
        <v>6722.6890756302528</v>
      </c>
      <c r="AS78" s="122"/>
      <c r="AT78" s="63"/>
      <c r="AU78" s="63"/>
      <c r="AV78" s="25"/>
      <c r="AW78" s="94">
        <f t="shared" ref="AW78:AW90" si="73">+AVERAGE(AP78:AS78)</f>
        <v>7361.3445378151264</v>
      </c>
      <c r="AX78" s="93">
        <f t="shared" ref="AX78:AX90" si="74">+MEDIAN(AP78:AS78)</f>
        <v>7361.3445378151264</v>
      </c>
      <c r="AY78" s="72">
        <f t="shared" ref="AY78:AY90" si="75">+GEOMEAN(AP78:AS78)</f>
        <v>7333.5879762256909</v>
      </c>
      <c r="AZ78" s="95">
        <f t="shared" ref="AZ78:AZ90" si="76">+HARMEAN(AP78:AS78)</f>
        <v>7305.9360730593608</v>
      </c>
      <c r="BA78" s="9"/>
      <c r="BB78" s="36" t="str">
        <f t="shared" ref="BB78:BB90" si="77">+_xlfn.XLOOKUP(BC78,AW78:AZ78,$AW$6:$AZ$6)</f>
        <v>MEDIA ARMÓNICA</v>
      </c>
      <c r="BC78" s="37">
        <f t="shared" ref="BC78:BC90" si="78">+MIN(AW78:AZ78)</f>
        <v>7305.9360730593608</v>
      </c>
      <c r="BD78" s="37">
        <f t="shared" ref="BD78:BD90" si="79">+BC78*0.19</f>
        <v>1388.1278538812785</v>
      </c>
      <c r="BE78" s="37">
        <f t="shared" ref="BE78:BE90" si="80">ROUNDUP(BC78+BD78,0)</f>
        <v>8695</v>
      </c>
      <c r="BF78" s="38">
        <f t="shared" si="50"/>
        <v>321715</v>
      </c>
      <c r="BH78" s="1">
        <f t="shared" si="61"/>
        <v>20</v>
      </c>
      <c r="BI78" s="1">
        <f t="shared" si="62"/>
        <v>0</v>
      </c>
      <c r="BJ78" s="1">
        <f t="shared" si="63"/>
        <v>17</v>
      </c>
      <c r="BK78" s="49">
        <f t="shared" si="64"/>
        <v>173900</v>
      </c>
      <c r="BL78" s="49">
        <f t="shared" si="47"/>
        <v>0</v>
      </c>
      <c r="BM78" s="49">
        <f t="shared" si="48"/>
        <v>147815</v>
      </c>
    </row>
    <row r="79" spans="1:65" ht="18" thickBot="1" x14ac:dyDescent="0.25">
      <c r="A79" s="104">
        <v>73</v>
      </c>
      <c r="B79" s="105" t="s">
        <v>196</v>
      </c>
      <c r="C79" s="130" t="s">
        <v>197</v>
      </c>
      <c r="D79" s="140">
        <v>32</v>
      </c>
      <c r="E79" s="140">
        <f t="shared" si="51"/>
        <v>32</v>
      </c>
      <c r="F79" s="140">
        <f t="shared" si="52"/>
        <v>0</v>
      </c>
      <c r="G79" s="208" t="s">
        <v>42</v>
      </c>
      <c r="H79" s="137"/>
      <c r="I79" s="162">
        <v>25</v>
      </c>
      <c r="J79" s="162">
        <v>5</v>
      </c>
      <c r="K79" s="162"/>
      <c r="L79" s="162">
        <v>20</v>
      </c>
      <c r="M79" s="162">
        <v>0</v>
      </c>
      <c r="N79" s="162"/>
      <c r="O79" s="162"/>
      <c r="P79" s="162">
        <v>7</v>
      </c>
      <c r="Q79" s="162">
        <v>5</v>
      </c>
      <c r="R79" s="162">
        <v>2</v>
      </c>
      <c r="S79" s="133">
        <v>3733</v>
      </c>
      <c r="T79" s="109">
        <f t="shared" ref="T79:T90" si="81">+S79*0.19</f>
        <v>709.27</v>
      </c>
      <c r="U79" s="109">
        <f t="shared" ref="U79:U90" si="82">+S79+T79</f>
        <v>4442.2700000000004</v>
      </c>
      <c r="V79" s="133">
        <v>5000</v>
      </c>
      <c r="W79" s="126">
        <f t="shared" si="65"/>
        <v>950</v>
      </c>
      <c r="X79" s="126">
        <f t="shared" si="66"/>
        <v>5950</v>
      </c>
      <c r="Y79" s="133">
        <v>6134.453781512605</v>
      </c>
      <c r="Z79" s="126">
        <f t="shared" si="67"/>
        <v>1165.546218487395</v>
      </c>
      <c r="AA79" s="129">
        <f t="shared" si="68"/>
        <v>7300</v>
      </c>
      <c r="AB79" s="125"/>
      <c r="AC79" s="99"/>
      <c r="AD79" s="101"/>
      <c r="AE79" s="9"/>
      <c r="AF79" s="27">
        <f t="shared" si="69"/>
        <v>4955.8179271708686</v>
      </c>
      <c r="AG79" s="26"/>
      <c r="AH79" s="6">
        <f t="shared" si="70"/>
        <v>-0.24674391697617098</v>
      </c>
      <c r="AI79" s="6">
        <f t="shared" si="71"/>
        <v>8.9151929062804801E-3</v>
      </c>
      <c r="AJ79" s="28">
        <f t="shared" si="72"/>
        <v>0.23782872406989033</v>
      </c>
      <c r="AK79" s="71"/>
      <c r="AL79" s="56"/>
      <c r="AM79" s="56"/>
      <c r="AN79" s="9"/>
      <c r="AO79" s="116"/>
      <c r="AP79" s="121">
        <v>3733</v>
      </c>
      <c r="AQ79" s="84">
        <v>5000</v>
      </c>
      <c r="AR79" s="97">
        <v>6134.453781512605</v>
      </c>
      <c r="AS79" s="122"/>
      <c r="AT79" s="63"/>
      <c r="AU79" s="63"/>
      <c r="AV79" s="25"/>
      <c r="AW79" s="94">
        <f t="shared" si="73"/>
        <v>4955.8179271708686</v>
      </c>
      <c r="AX79" s="93">
        <f t="shared" si="74"/>
        <v>5000</v>
      </c>
      <c r="AY79" s="72">
        <f t="shared" si="75"/>
        <v>4855.880207398669</v>
      </c>
      <c r="AZ79" s="95">
        <f t="shared" si="76"/>
        <v>4755.1512437145375</v>
      </c>
      <c r="BA79" s="9"/>
      <c r="BB79" s="36" t="str">
        <f t="shared" si="77"/>
        <v>MEDIA ARMÓNICA</v>
      </c>
      <c r="BC79" s="37">
        <f t="shared" si="78"/>
        <v>4755.1512437145375</v>
      </c>
      <c r="BD79" s="37">
        <f t="shared" si="79"/>
        <v>903.47873630576214</v>
      </c>
      <c r="BE79" s="37">
        <f t="shared" si="80"/>
        <v>5659</v>
      </c>
      <c r="BF79" s="38">
        <f t="shared" si="50"/>
        <v>181088</v>
      </c>
      <c r="BH79" s="1">
        <f t="shared" si="61"/>
        <v>25</v>
      </c>
      <c r="BI79" s="1">
        <f t="shared" si="62"/>
        <v>0</v>
      </c>
      <c r="BJ79" s="1">
        <f t="shared" si="63"/>
        <v>7</v>
      </c>
      <c r="BK79" s="49">
        <f t="shared" si="64"/>
        <v>141475</v>
      </c>
      <c r="BL79" s="49">
        <f t="shared" si="47"/>
        <v>0</v>
      </c>
      <c r="BM79" s="49">
        <f t="shared" si="48"/>
        <v>39613</v>
      </c>
    </row>
    <row r="80" spans="1:65" ht="18" thickBot="1" x14ac:dyDescent="0.25">
      <c r="A80" s="104">
        <v>74</v>
      </c>
      <c r="B80" s="105" t="s">
        <v>198</v>
      </c>
      <c r="C80" s="105" t="s">
        <v>199</v>
      </c>
      <c r="D80" s="140">
        <v>15</v>
      </c>
      <c r="E80" s="140">
        <f t="shared" si="51"/>
        <v>15</v>
      </c>
      <c r="F80" s="140">
        <f t="shared" si="52"/>
        <v>0</v>
      </c>
      <c r="G80" s="208" t="s">
        <v>42</v>
      </c>
      <c r="H80" s="137"/>
      <c r="I80" s="162">
        <v>5</v>
      </c>
      <c r="J80" s="162">
        <v>3</v>
      </c>
      <c r="K80" s="162"/>
      <c r="L80" s="162">
        <v>2</v>
      </c>
      <c r="M80" s="162">
        <v>0</v>
      </c>
      <c r="N80" s="162"/>
      <c r="O80" s="162"/>
      <c r="P80" s="162">
        <v>10</v>
      </c>
      <c r="Q80" s="162">
        <v>5</v>
      </c>
      <c r="R80" s="162">
        <v>5</v>
      </c>
      <c r="S80" s="133">
        <v>25423</v>
      </c>
      <c r="T80" s="109">
        <f t="shared" si="81"/>
        <v>4830.37</v>
      </c>
      <c r="U80" s="109">
        <f t="shared" si="82"/>
        <v>30253.37</v>
      </c>
      <c r="V80" s="133">
        <v>18000</v>
      </c>
      <c r="W80" s="126">
        <f t="shared" si="65"/>
        <v>3420</v>
      </c>
      <c r="X80" s="126">
        <f t="shared" si="66"/>
        <v>21420</v>
      </c>
      <c r="Y80" s="133">
        <v>14230.252100840336</v>
      </c>
      <c r="Z80" s="126">
        <f t="shared" si="67"/>
        <v>2703.747899159664</v>
      </c>
      <c r="AA80" s="129">
        <f t="shared" si="68"/>
        <v>16934</v>
      </c>
      <c r="AB80" s="125"/>
      <c r="AC80" s="99"/>
      <c r="AD80" s="101"/>
      <c r="AE80" s="9"/>
      <c r="AF80" s="27">
        <f t="shared" si="69"/>
        <v>19217.75070028011</v>
      </c>
      <c r="AG80" s="26"/>
      <c r="AH80" s="6">
        <f t="shared" si="70"/>
        <v>0.32289154940642684</v>
      </c>
      <c r="AI80" s="6">
        <f t="shared" si="71"/>
        <v>-6.3365932843657963E-2</v>
      </c>
      <c r="AJ80" s="28">
        <f t="shared" si="72"/>
        <v>-0.25952561656276862</v>
      </c>
      <c r="AK80" s="71"/>
      <c r="AL80" s="56"/>
      <c r="AM80" s="56"/>
      <c r="AN80" s="9"/>
      <c r="AO80" s="116"/>
      <c r="AP80" s="121" t="s">
        <v>375</v>
      </c>
      <c r="AQ80" s="84">
        <v>18000</v>
      </c>
      <c r="AR80" s="97">
        <v>14230.252100840336</v>
      </c>
      <c r="AS80" s="122"/>
      <c r="AT80" s="63"/>
      <c r="AU80" s="63"/>
      <c r="AV80" s="25"/>
      <c r="AW80" s="94">
        <f t="shared" si="73"/>
        <v>16115.126050420167</v>
      </c>
      <c r="AX80" s="93">
        <f t="shared" si="74"/>
        <v>16115.126050420167</v>
      </c>
      <c r="AY80" s="72">
        <f t="shared" si="75"/>
        <v>16004.516169354389</v>
      </c>
      <c r="AZ80" s="95">
        <f t="shared" si="76"/>
        <v>15894.665484695208</v>
      </c>
      <c r="BA80" s="9"/>
      <c r="BB80" s="36" t="str">
        <f t="shared" si="77"/>
        <v>MEDIA ARMÓNICA</v>
      </c>
      <c r="BC80" s="37">
        <f t="shared" si="78"/>
        <v>15894.665484695208</v>
      </c>
      <c r="BD80" s="37">
        <f t="shared" si="79"/>
        <v>3019.9864420920894</v>
      </c>
      <c r="BE80" s="37">
        <f t="shared" si="80"/>
        <v>18915</v>
      </c>
      <c r="BF80" s="38">
        <f t="shared" si="50"/>
        <v>283725</v>
      </c>
      <c r="BH80" s="1">
        <f t="shared" si="61"/>
        <v>5</v>
      </c>
      <c r="BI80" s="1">
        <f t="shared" si="62"/>
        <v>0</v>
      </c>
      <c r="BJ80" s="1">
        <f t="shared" si="63"/>
        <v>10</v>
      </c>
      <c r="BK80" s="49">
        <f t="shared" si="64"/>
        <v>94575</v>
      </c>
      <c r="BL80" s="49">
        <f t="shared" si="47"/>
        <v>0</v>
      </c>
      <c r="BM80" s="49">
        <f t="shared" si="48"/>
        <v>189150</v>
      </c>
    </row>
    <row r="81" spans="1:65" ht="18" thickBot="1" x14ac:dyDescent="0.25">
      <c r="A81" s="104">
        <v>75</v>
      </c>
      <c r="B81" s="105" t="s">
        <v>200</v>
      </c>
      <c r="C81" s="105" t="s">
        <v>201</v>
      </c>
      <c r="D81" s="140">
        <v>12</v>
      </c>
      <c r="E81" s="140">
        <f t="shared" si="51"/>
        <v>12</v>
      </c>
      <c r="F81" s="140">
        <f t="shared" si="52"/>
        <v>0</v>
      </c>
      <c r="G81" s="208" t="s">
        <v>42</v>
      </c>
      <c r="H81" s="137"/>
      <c r="I81" s="162">
        <v>3</v>
      </c>
      <c r="J81" s="162">
        <v>3</v>
      </c>
      <c r="K81" s="162"/>
      <c r="L81" s="162"/>
      <c r="M81" s="162">
        <v>0</v>
      </c>
      <c r="N81" s="162"/>
      <c r="O81" s="162"/>
      <c r="P81" s="162">
        <v>9</v>
      </c>
      <c r="Q81" s="162">
        <v>4</v>
      </c>
      <c r="R81" s="162">
        <v>5</v>
      </c>
      <c r="S81" s="133">
        <v>21867</v>
      </c>
      <c r="T81" s="109">
        <f t="shared" si="81"/>
        <v>4154.7300000000005</v>
      </c>
      <c r="U81" s="109">
        <f t="shared" si="82"/>
        <v>26021.73</v>
      </c>
      <c r="V81" s="133">
        <v>15000</v>
      </c>
      <c r="W81" s="126">
        <f t="shared" si="65"/>
        <v>2850</v>
      </c>
      <c r="X81" s="126">
        <f t="shared" si="66"/>
        <v>17850</v>
      </c>
      <c r="Y81" s="133">
        <v>17310.9243697479</v>
      </c>
      <c r="Z81" s="126">
        <f t="shared" si="67"/>
        <v>3289.0756302521008</v>
      </c>
      <c r="AA81" s="129">
        <f t="shared" si="68"/>
        <v>20600</v>
      </c>
      <c r="AB81" s="125"/>
      <c r="AC81" s="99"/>
      <c r="AD81" s="101"/>
      <c r="AE81" s="9"/>
      <c r="AF81" s="27">
        <f t="shared" si="69"/>
        <v>18059.308123249299</v>
      </c>
      <c r="AG81" s="26"/>
      <c r="AH81" s="6">
        <f t="shared" si="70"/>
        <v>0.21084372949198052</v>
      </c>
      <c r="AI81" s="6">
        <f t="shared" si="71"/>
        <v>-0.16940339587599088</v>
      </c>
      <c r="AJ81" s="28">
        <f t="shared" si="72"/>
        <v>-4.1440333615989436E-2</v>
      </c>
      <c r="AK81" s="71"/>
      <c r="AL81" s="56"/>
      <c r="AM81" s="56"/>
      <c r="AN81" s="9"/>
      <c r="AO81" s="116"/>
      <c r="AP81" s="121" t="s">
        <v>376</v>
      </c>
      <c r="AQ81" s="84">
        <v>15000</v>
      </c>
      <c r="AR81" s="97">
        <v>17310.9243697479</v>
      </c>
      <c r="AS81" s="122"/>
      <c r="AT81" s="63"/>
      <c r="AU81" s="63"/>
      <c r="AV81" s="25"/>
      <c r="AW81" s="94">
        <f t="shared" si="73"/>
        <v>16155.46218487395</v>
      </c>
      <c r="AX81" s="93">
        <f t="shared" si="74"/>
        <v>16155.46218487395</v>
      </c>
      <c r="AY81" s="72">
        <f t="shared" si="75"/>
        <v>16114.089038671051</v>
      </c>
      <c r="AZ81" s="95">
        <f t="shared" si="76"/>
        <v>16072.821846553967</v>
      </c>
      <c r="BA81" s="9"/>
      <c r="BB81" s="36" t="str">
        <f t="shared" si="77"/>
        <v>MEDIA ARMÓNICA</v>
      </c>
      <c r="BC81" s="37">
        <f t="shared" si="78"/>
        <v>16072.821846553967</v>
      </c>
      <c r="BD81" s="37">
        <f t="shared" si="79"/>
        <v>3053.8361508452535</v>
      </c>
      <c r="BE81" s="37">
        <f t="shared" si="80"/>
        <v>19127</v>
      </c>
      <c r="BF81" s="38">
        <f t="shared" si="50"/>
        <v>229524</v>
      </c>
      <c r="BH81" s="1">
        <f t="shared" si="61"/>
        <v>3</v>
      </c>
      <c r="BI81" s="1">
        <f t="shared" si="62"/>
        <v>0</v>
      </c>
      <c r="BJ81" s="1">
        <f t="shared" si="63"/>
        <v>9</v>
      </c>
      <c r="BK81" s="49">
        <f t="shared" si="64"/>
        <v>57381</v>
      </c>
      <c r="BL81" s="49">
        <f t="shared" si="47"/>
        <v>0</v>
      </c>
      <c r="BM81" s="49">
        <f t="shared" si="48"/>
        <v>172143</v>
      </c>
    </row>
    <row r="82" spans="1:65" ht="18" thickBot="1" x14ac:dyDescent="0.25">
      <c r="A82" s="104">
        <v>76</v>
      </c>
      <c r="B82" s="105" t="s">
        <v>202</v>
      </c>
      <c r="C82" s="105" t="s">
        <v>203</v>
      </c>
      <c r="D82" s="140">
        <v>11</v>
      </c>
      <c r="E82" s="140">
        <f t="shared" si="51"/>
        <v>11</v>
      </c>
      <c r="F82" s="140">
        <f t="shared" si="52"/>
        <v>0</v>
      </c>
      <c r="G82" s="208" t="s">
        <v>42</v>
      </c>
      <c r="H82" s="137"/>
      <c r="I82" s="162">
        <v>6</v>
      </c>
      <c r="J82" s="162">
        <v>6</v>
      </c>
      <c r="K82" s="162"/>
      <c r="L82" s="162"/>
      <c r="M82" s="162">
        <v>0</v>
      </c>
      <c r="N82" s="162"/>
      <c r="O82" s="162"/>
      <c r="P82" s="162">
        <v>5</v>
      </c>
      <c r="Q82" s="162">
        <v>0</v>
      </c>
      <c r="R82" s="162">
        <v>5</v>
      </c>
      <c r="S82" s="133">
        <v>23111</v>
      </c>
      <c r="T82" s="109">
        <f t="shared" si="81"/>
        <v>4391.09</v>
      </c>
      <c r="U82" s="109">
        <f t="shared" si="82"/>
        <v>27502.09</v>
      </c>
      <c r="V82" s="133">
        <v>18000</v>
      </c>
      <c r="W82" s="126">
        <f t="shared" si="65"/>
        <v>3420</v>
      </c>
      <c r="X82" s="126">
        <f t="shared" si="66"/>
        <v>21420</v>
      </c>
      <c r="Y82" s="133">
        <v>22605.042016806725</v>
      </c>
      <c r="Z82" s="126">
        <f t="shared" si="67"/>
        <v>4294.9579831932779</v>
      </c>
      <c r="AA82" s="129">
        <f t="shared" si="68"/>
        <v>26900.000000000004</v>
      </c>
      <c r="AB82" s="125"/>
      <c r="AC82" s="99"/>
      <c r="AD82" s="101"/>
      <c r="AE82" s="9"/>
      <c r="AF82" s="27">
        <f t="shared" si="69"/>
        <v>21238.680672268907</v>
      </c>
      <c r="AG82" s="26"/>
      <c r="AH82" s="6">
        <f t="shared" si="70"/>
        <v>8.8156103320285714E-2</v>
      </c>
      <c r="AI82" s="6">
        <f t="shared" si="71"/>
        <v>-0.15248972957616966</v>
      </c>
      <c r="AJ82" s="28">
        <f t="shared" si="72"/>
        <v>6.4333626255884124E-2</v>
      </c>
      <c r="AK82" s="71"/>
      <c r="AL82" s="56"/>
      <c r="AM82" s="56"/>
      <c r="AN82" s="9"/>
      <c r="AO82" s="116"/>
      <c r="AP82" s="121">
        <v>23111</v>
      </c>
      <c r="AQ82" s="84">
        <v>18000</v>
      </c>
      <c r="AR82" s="97">
        <v>22605.042016806725</v>
      </c>
      <c r="AS82" s="122"/>
      <c r="AT82" s="63"/>
      <c r="AU82" s="63"/>
      <c r="AV82" s="25"/>
      <c r="AW82" s="94">
        <f t="shared" si="73"/>
        <v>21238.680672268907</v>
      </c>
      <c r="AX82" s="93">
        <f t="shared" si="74"/>
        <v>22605.042016806725</v>
      </c>
      <c r="AY82" s="72">
        <f t="shared" si="75"/>
        <v>21107.275905375296</v>
      </c>
      <c r="AZ82" s="95">
        <f t="shared" si="76"/>
        <v>20969.795359118718</v>
      </c>
      <c r="BA82" s="9"/>
      <c r="BB82" s="36" t="str">
        <f t="shared" si="77"/>
        <v>MEDIA ARMÓNICA</v>
      </c>
      <c r="BC82" s="37">
        <f t="shared" si="78"/>
        <v>20969.795359118718</v>
      </c>
      <c r="BD82" s="37">
        <f t="shared" si="79"/>
        <v>3984.2611182325563</v>
      </c>
      <c r="BE82" s="37">
        <f t="shared" si="80"/>
        <v>24955</v>
      </c>
      <c r="BF82" s="38">
        <f t="shared" si="50"/>
        <v>274505</v>
      </c>
      <c r="BH82" s="1">
        <f t="shared" si="61"/>
        <v>6</v>
      </c>
      <c r="BI82" s="1">
        <f t="shared" si="62"/>
        <v>0</v>
      </c>
      <c r="BJ82" s="1">
        <f t="shared" si="63"/>
        <v>5</v>
      </c>
      <c r="BK82" s="49">
        <f t="shared" si="64"/>
        <v>149730</v>
      </c>
      <c r="BL82" s="49">
        <f t="shared" si="47"/>
        <v>0</v>
      </c>
      <c r="BM82" s="49">
        <f t="shared" si="48"/>
        <v>124775</v>
      </c>
    </row>
    <row r="83" spans="1:65" ht="18" thickBot="1" x14ac:dyDescent="0.25">
      <c r="A83" s="104">
        <v>77</v>
      </c>
      <c r="B83" s="105" t="s">
        <v>204</v>
      </c>
      <c r="C83" s="105" t="s">
        <v>205</v>
      </c>
      <c r="D83" s="140">
        <v>10</v>
      </c>
      <c r="E83" s="140">
        <f t="shared" si="51"/>
        <v>10</v>
      </c>
      <c r="F83" s="140">
        <f t="shared" si="52"/>
        <v>0</v>
      </c>
      <c r="G83" s="208" t="s">
        <v>42</v>
      </c>
      <c r="H83" s="137"/>
      <c r="I83" s="162">
        <v>5</v>
      </c>
      <c r="J83" s="162">
        <v>5</v>
      </c>
      <c r="K83" s="162"/>
      <c r="L83" s="162"/>
      <c r="M83" s="162">
        <v>0</v>
      </c>
      <c r="N83" s="162"/>
      <c r="O83" s="162"/>
      <c r="P83" s="162">
        <v>5</v>
      </c>
      <c r="Q83" s="162">
        <v>0</v>
      </c>
      <c r="R83" s="162">
        <v>5</v>
      </c>
      <c r="S83" s="133">
        <v>21867</v>
      </c>
      <c r="T83" s="109">
        <f t="shared" si="81"/>
        <v>4154.7300000000005</v>
      </c>
      <c r="U83" s="109">
        <f t="shared" si="82"/>
        <v>26021.73</v>
      </c>
      <c r="V83" s="133">
        <v>15000</v>
      </c>
      <c r="W83" s="126">
        <f t="shared" si="65"/>
        <v>2850</v>
      </c>
      <c r="X83" s="126">
        <f t="shared" si="66"/>
        <v>17850</v>
      </c>
      <c r="Y83" s="133">
        <v>13277.310924369749</v>
      </c>
      <c r="Z83" s="126">
        <f t="shared" si="67"/>
        <v>2522.6890756302523</v>
      </c>
      <c r="AA83" s="129">
        <f t="shared" si="68"/>
        <v>15800.000000000002</v>
      </c>
      <c r="AB83" s="125"/>
      <c r="AC83" s="99"/>
      <c r="AD83" s="101"/>
      <c r="AE83" s="9"/>
      <c r="AF83" s="27">
        <f t="shared" si="69"/>
        <v>16714.77030812325</v>
      </c>
      <c r="AG83" s="26"/>
      <c r="AH83" s="6">
        <f t="shared" si="70"/>
        <v>0.30824412163012527</v>
      </c>
      <c r="AI83" s="6">
        <f t="shared" si="71"/>
        <v>-0.10259012098358809</v>
      </c>
      <c r="AJ83" s="28">
        <f t="shared" si="72"/>
        <v>-0.2056540006465373</v>
      </c>
      <c r="AK83" s="71"/>
      <c r="AL83" s="56"/>
      <c r="AM83" s="56"/>
      <c r="AN83" s="9"/>
      <c r="AO83" s="116"/>
      <c r="AP83" s="121" t="s">
        <v>376</v>
      </c>
      <c r="AQ83" s="84">
        <v>15000</v>
      </c>
      <c r="AR83" s="97">
        <v>13277.310924369749</v>
      </c>
      <c r="AS83" s="122"/>
      <c r="AT83" s="63"/>
      <c r="AU83" s="63"/>
      <c r="AV83" s="25"/>
      <c r="AW83" s="94">
        <f t="shared" si="73"/>
        <v>14138.655462184874</v>
      </c>
      <c r="AX83" s="93">
        <f t="shared" si="74"/>
        <v>14138.655462184874</v>
      </c>
      <c r="AY83" s="72">
        <f t="shared" si="75"/>
        <v>14112.393980666293</v>
      </c>
      <c r="AZ83" s="95">
        <f t="shared" si="76"/>
        <v>14086.181277860327</v>
      </c>
      <c r="BA83" s="9"/>
      <c r="BB83" s="36" t="str">
        <f t="shared" si="77"/>
        <v>MEDIA ARMÓNICA</v>
      </c>
      <c r="BC83" s="37">
        <f t="shared" si="78"/>
        <v>14086.181277860327</v>
      </c>
      <c r="BD83" s="37">
        <f t="shared" si="79"/>
        <v>2676.3744427934621</v>
      </c>
      <c r="BE83" s="37">
        <f t="shared" si="80"/>
        <v>16763</v>
      </c>
      <c r="BF83" s="38">
        <f t="shared" si="50"/>
        <v>167630</v>
      </c>
      <c r="BH83" s="1">
        <f t="shared" si="61"/>
        <v>5</v>
      </c>
      <c r="BI83" s="1">
        <f t="shared" si="62"/>
        <v>0</v>
      </c>
      <c r="BJ83" s="1">
        <f t="shared" si="63"/>
        <v>5</v>
      </c>
      <c r="BK83" s="49">
        <f t="shared" si="64"/>
        <v>83815</v>
      </c>
      <c r="BL83" s="49">
        <f t="shared" si="47"/>
        <v>0</v>
      </c>
      <c r="BM83" s="49">
        <f t="shared" si="48"/>
        <v>83815</v>
      </c>
    </row>
    <row r="84" spans="1:65" ht="18" thickBot="1" x14ac:dyDescent="0.25">
      <c r="A84" s="104">
        <v>78</v>
      </c>
      <c r="B84" s="105" t="s">
        <v>206</v>
      </c>
      <c r="C84" s="105" t="s">
        <v>207</v>
      </c>
      <c r="D84" s="140">
        <v>30</v>
      </c>
      <c r="E84" s="140">
        <f t="shared" si="51"/>
        <v>30</v>
      </c>
      <c r="F84" s="140">
        <f t="shared" si="52"/>
        <v>0</v>
      </c>
      <c r="G84" s="208" t="s">
        <v>42</v>
      </c>
      <c r="H84" s="137"/>
      <c r="I84" s="162">
        <v>20</v>
      </c>
      <c r="J84" s="162">
        <v>20</v>
      </c>
      <c r="K84" s="162"/>
      <c r="L84" s="162"/>
      <c r="M84" s="162">
        <v>0</v>
      </c>
      <c r="N84" s="162"/>
      <c r="O84" s="162"/>
      <c r="P84" s="162">
        <v>10</v>
      </c>
      <c r="Q84" s="162">
        <v>8</v>
      </c>
      <c r="R84" s="162">
        <v>2</v>
      </c>
      <c r="S84" s="133">
        <v>3983</v>
      </c>
      <c r="T84" s="109">
        <f t="shared" si="81"/>
        <v>756.77</v>
      </c>
      <c r="U84" s="109">
        <f t="shared" si="82"/>
        <v>4739.7700000000004</v>
      </c>
      <c r="V84" s="133">
        <v>6000</v>
      </c>
      <c r="W84" s="126">
        <f t="shared" si="65"/>
        <v>1140</v>
      </c>
      <c r="X84" s="126">
        <f t="shared" si="66"/>
        <v>7140</v>
      </c>
      <c r="Y84" s="133">
        <v>6638.6554621848745</v>
      </c>
      <c r="Z84" s="126">
        <f t="shared" si="67"/>
        <v>1261.3445378151262</v>
      </c>
      <c r="AA84" s="129">
        <f t="shared" si="68"/>
        <v>7900.0000000000009</v>
      </c>
      <c r="AB84" s="125"/>
      <c r="AC84" s="99"/>
      <c r="AD84" s="101"/>
      <c r="AE84" s="9"/>
      <c r="AF84" s="27">
        <f t="shared" si="69"/>
        <v>5540.5518207282912</v>
      </c>
      <c r="AG84" s="26"/>
      <c r="AH84" s="6">
        <f t="shared" si="70"/>
        <v>-0.28111853676761661</v>
      </c>
      <c r="AI84" s="6">
        <f t="shared" si="71"/>
        <v>8.2924624502711625E-2</v>
      </c>
      <c r="AJ84" s="28">
        <f t="shared" si="72"/>
        <v>0.19819391226490513</v>
      </c>
      <c r="AK84" s="71"/>
      <c r="AL84" s="56"/>
      <c r="AM84" s="56"/>
      <c r="AN84" s="9"/>
      <c r="AO84" s="116"/>
      <c r="AP84" s="121">
        <v>3983</v>
      </c>
      <c r="AQ84" s="84">
        <v>6000</v>
      </c>
      <c r="AR84" s="97">
        <v>6638.6554621848745</v>
      </c>
      <c r="AS84" s="122"/>
      <c r="AT84" s="63"/>
      <c r="AU84" s="63"/>
      <c r="AV84" s="25"/>
      <c r="AW84" s="94">
        <f t="shared" si="73"/>
        <v>5540.5518207282912</v>
      </c>
      <c r="AX84" s="93">
        <f t="shared" si="74"/>
        <v>6000</v>
      </c>
      <c r="AY84" s="72">
        <f t="shared" si="75"/>
        <v>5413.5301793914141</v>
      </c>
      <c r="AZ84" s="95">
        <f t="shared" si="76"/>
        <v>5278.283297447857</v>
      </c>
      <c r="BA84" s="9"/>
      <c r="BB84" s="36" t="str">
        <f t="shared" si="77"/>
        <v>MEDIA ARMÓNICA</v>
      </c>
      <c r="BC84" s="37">
        <f t="shared" si="78"/>
        <v>5278.283297447857</v>
      </c>
      <c r="BD84" s="37">
        <f t="shared" si="79"/>
        <v>1002.8738265150928</v>
      </c>
      <c r="BE84" s="37">
        <f t="shared" si="80"/>
        <v>6282</v>
      </c>
      <c r="BF84" s="38">
        <f t="shared" si="50"/>
        <v>188460</v>
      </c>
      <c r="BH84" s="1">
        <f t="shared" si="61"/>
        <v>20</v>
      </c>
      <c r="BI84" s="1">
        <f t="shared" si="62"/>
        <v>0</v>
      </c>
      <c r="BJ84" s="1">
        <f t="shared" si="63"/>
        <v>10</v>
      </c>
      <c r="BK84" s="49">
        <f t="shared" si="64"/>
        <v>125640</v>
      </c>
      <c r="BL84" s="49">
        <f t="shared" si="47"/>
        <v>0</v>
      </c>
      <c r="BM84" s="49">
        <f t="shared" si="48"/>
        <v>62820</v>
      </c>
    </row>
    <row r="85" spans="1:65" ht="18" thickBot="1" x14ac:dyDescent="0.25">
      <c r="A85" s="104">
        <v>79</v>
      </c>
      <c r="B85" s="123" t="s">
        <v>208</v>
      </c>
      <c r="C85" s="105" t="s">
        <v>209</v>
      </c>
      <c r="D85" s="140">
        <v>30</v>
      </c>
      <c r="E85" s="140">
        <f t="shared" si="51"/>
        <v>30</v>
      </c>
      <c r="F85" s="140">
        <f t="shared" si="52"/>
        <v>0</v>
      </c>
      <c r="G85" s="208" t="s">
        <v>42</v>
      </c>
      <c r="H85" s="137"/>
      <c r="I85" s="162">
        <v>20</v>
      </c>
      <c r="J85" s="162">
        <v>20</v>
      </c>
      <c r="K85" s="162"/>
      <c r="L85" s="162"/>
      <c r="M85" s="162">
        <v>0</v>
      </c>
      <c r="N85" s="162"/>
      <c r="O85" s="162"/>
      <c r="P85" s="162">
        <v>10</v>
      </c>
      <c r="Q85" s="162">
        <v>8</v>
      </c>
      <c r="R85" s="162">
        <v>2</v>
      </c>
      <c r="S85" s="133">
        <v>23745</v>
      </c>
      <c r="T85" s="109">
        <f t="shared" si="81"/>
        <v>4511.55</v>
      </c>
      <c r="U85" s="109">
        <f t="shared" si="82"/>
        <v>28256.55</v>
      </c>
      <c r="V85" s="133">
        <v>13000</v>
      </c>
      <c r="W85" s="126">
        <f t="shared" si="65"/>
        <v>2470</v>
      </c>
      <c r="X85" s="126">
        <f t="shared" si="66"/>
        <v>15470</v>
      </c>
      <c r="Y85" s="133">
        <v>17563.025210084033</v>
      </c>
      <c r="Z85" s="126">
        <f t="shared" si="67"/>
        <v>3336.9747899159665</v>
      </c>
      <c r="AA85" s="129">
        <f t="shared" si="68"/>
        <v>20900</v>
      </c>
      <c r="AB85" s="125"/>
      <c r="AC85" s="99"/>
      <c r="AD85" s="101"/>
      <c r="AE85" s="9"/>
      <c r="AF85" s="27">
        <f t="shared" si="69"/>
        <v>18102.67507002801</v>
      </c>
      <c r="AG85" s="26"/>
      <c r="AH85" s="6">
        <f t="shared" si="70"/>
        <v>0.31168459402521109</v>
      </c>
      <c r="AI85" s="6">
        <f t="shared" si="71"/>
        <v>-0.28187409044734707</v>
      </c>
      <c r="AJ85" s="28">
        <f t="shared" si="72"/>
        <v>-2.9810503577863839E-2</v>
      </c>
      <c r="AK85" s="71"/>
      <c r="AL85" s="56"/>
      <c r="AM85" s="56"/>
      <c r="AN85" s="9"/>
      <c r="AO85" s="116"/>
      <c r="AP85" s="121" t="s">
        <v>377</v>
      </c>
      <c r="AQ85" s="84">
        <v>13000</v>
      </c>
      <c r="AR85" s="97">
        <v>17563.025210084033</v>
      </c>
      <c r="AS85" s="122"/>
      <c r="AT85" s="63"/>
      <c r="AU85" s="63"/>
      <c r="AV85" s="25"/>
      <c r="AW85" s="94">
        <f t="shared" si="73"/>
        <v>15281.512605042017</v>
      </c>
      <c r="AX85" s="93">
        <f t="shared" si="74"/>
        <v>15281.512605042017</v>
      </c>
      <c r="AY85" s="72">
        <f t="shared" si="75"/>
        <v>15110.239168560252</v>
      </c>
      <c r="AZ85" s="95">
        <f t="shared" si="76"/>
        <v>14940.885345064615</v>
      </c>
      <c r="BA85" s="9"/>
      <c r="BB85" s="36" t="str">
        <f t="shared" si="77"/>
        <v>MEDIA ARMÓNICA</v>
      </c>
      <c r="BC85" s="37">
        <f t="shared" si="78"/>
        <v>14940.885345064615</v>
      </c>
      <c r="BD85" s="37">
        <f t="shared" si="79"/>
        <v>2838.768215562277</v>
      </c>
      <c r="BE85" s="37">
        <f t="shared" si="80"/>
        <v>17780</v>
      </c>
      <c r="BF85" s="38">
        <f t="shared" si="50"/>
        <v>533400</v>
      </c>
      <c r="BH85" s="1">
        <f t="shared" si="61"/>
        <v>20</v>
      </c>
      <c r="BI85" s="1">
        <f t="shared" si="62"/>
        <v>0</v>
      </c>
      <c r="BJ85" s="1">
        <f t="shared" si="63"/>
        <v>10</v>
      </c>
      <c r="BK85" s="49">
        <f t="shared" si="64"/>
        <v>355600</v>
      </c>
      <c r="BL85" s="49">
        <f t="shared" si="47"/>
        <v>0</v>
      </c>
      <c r="BM85" s="49">
        <f t="shared" si="48"/>
        <v>177800</v>
      </c>
    </row>
    <row r="86" spans="1:65" ht="18" thickBot="1" x14ac:dyDescent="0.25">
      <c r="A86" s="104">
        <v>80</v>
      </c>
      <c r="B86" s="123" t="s">
        <v>210</v>
      </c>
      <c r="C86" s="105" t="s">
        <v>211</v>
      </c>
      <c r="D86" s="140">
        <v>22</v>
      </c>
      <c r="E86" s="140">
        <f t="shared" si="51"/>
        <v>22</v>
      </c>
      <c r="F86" s="140">
        <f t="shared" si="52"/>
        <v>0</v>
      </c>
      <c r="G86" s="208" t="s">
        <v>42</v>
      </c>
      <c r="H86" s="137"/>
      <c r="I86" s="162">
        <v>20</v>
      </c>
      <c r="J86" s="162"/>
      <c r="K86" s="162"/>
      <c r="L86" s="162">
        <v>20</v>
      </c>
      <c r="M86" s="162">
        <v>0</v>
      </c>
      <c r="N86" s="162"/>
      <c r="O86" s="162"/>
      <c r="P86" s="162">
        <v>2</v>
      </c>
      <c r="Q86" s="162">
        <v>0</v>
      </c>
      <c r="R86" s="162">
        <v>2</v>
      </c>
      <c r="S86" s="133">
        <v>7692</v>
      </c>
      <c r="T86" s="109">
        <f t="shared" si="81"/>
        <v>1461.48</v>
      </c>
      <c r="U86" s="109">
        <f t="shared" si="82"/>
        <v>9153.48</v>
      </c>
      <c r="V86" s="133">
        <v>5000</v>
      </c>
      <c r="W86" s="126">
        <f t="shared" si="65"/>
        <v>950</v>
      </c>
      <c r="X86" s="126">
        <f t="shared" si="66"/>
        <v>5950</v>
      </c>
      <c r="Y86" s="133">
        <v>4327.7310924369749</v>
      </c>
      <c r="Z86" s="126">
        <f t="shared" si="67"/>
        <v>822.26890756302521</v>
      </c>
      <c r="AA86" s="129">
        <f t="shared" si="68"/>
        <v>5150</v>
      </c>
      <c r="AB86" s="125"/>
      <c r="AC86" s="99"/>
      <c r="AD86" s="101"/>
      <c r="AE86" s="9"/>
      <c r="AF86" s="27">
        <f t="shared" si="69"/>
        <v>5673.2436974789916</v>
      </c>
      <c r="AG86" s="26"/>
      <c r="AH86" s="6">
        <f t="shared" si="70"/>
        <v>0.35583810782147068</v>
      </c>
      <c r="AI86" s="6">
        <f t="shared" si="71"/>
        <v>-0.11866997671511267</v>
      </c>
      <c r="AJ86" s="28">
        <f t="shared" si="72"/>
        <v>-0.23716813110635801</v>
      </c>
      <c r="AK86" s="71"/>
      <c r="AL86" s="56"/>
      <c r="AM86" s="56"/>
      <c r="AN86" s="9"/>
      <c r="AO86" s="116"/>
      <c r="AP86" s="121" t="s">
        <v>378</v>
      </c>
      <c r="AQ86" s="84">
        <v>5000</v>
      </c>
      <c r="AR86" s="97">
        <v>4327.7310924369749</v>
      </c>
      <c r="AS86" s="122"/>
      <c r="AT86" s="63"/>
      <c r="AU86" s="63"/>
      <c r="AV86" s="25"/>
      <c r="AW86" s="94">
        <f t="shared" si="73"/>
        <v>4663.865546218487</v>
      </c>
      <c r="AX86" s="93">
        <f t="shared" si="74"/>
        <v>4663.865546218487</v>
      </c>
      <c r="AY86" s="72">
        <f t="shared" si="75"/>
        <v>4651.7368221111647</v>
      </c>
      <c r="AZ86" s="95">
        <f t="shared" si="76"/>
        <v>4639.6396396396394</v>
      </c>
      <c r="BA86" s="9"/>
      <c r="BB86" s="36" t="str">
        <f t="shared" si="77"/>
        <v>MEDIA ARMÓNICA</v>
      </c>
      <c r="BC86" s="37">
        <f t="shared" si="78"/>
        <v>4639.6396396396394</v>
      </c>
      <c r="BD86" s="37">
        <f t="shared" si="79"/>
        <v>881.53153153153153</v>
      </c>
      <c r="BE86" s="37">
        <f t="shared" si="80"/>
        <v>5522</v>
      </c>
      <c r="BF86" s="38">
        <f t="shared" si="50"/>
        <v>121484</v>
      </c>
      <c r="BH86" s="1">
        <f t="shared" si="61"/>
        <v>20</v>
      </c>
      <c r="BI86" s="1">
        <f t="shared" si="62"/>
        <v>0</v>
      </c>
      <c r="BJ86" s="1">
        <f t="shared" si="63"/>
        <v>2</v>
      </c>
      <c r="BK86" s="49">
        <f t="shared" si="64"/>
        <v>110440</v>
      </c>
      <c r="BL86" s="49">
        <f t="shared" si="47"/>
        <v>0</v>
      </c>
      <c r="BM86" s="49">
        <f t="shared" si="48"/>
        <v>11044</v>
      </c>
    </row>
    <row r="87" spans="1:65" ht="18" thickBot="1" x14ac:dyDescent="0.25">
      <c r="A87" s="104">
        <v>81</v>
      </c>
      <c r="B87" s="123" t="s">
        <v>212</v>
      </c>
      <c r="C87" s="105" t="s">
        <v>213</v>
      </c>
      <c r="D87" s="140">
        <v>22</v>
      </c>
      <c r="E87" s="140">
        <f>+I87+M87+P87</f>
        <v>22</v>
      </c>
      <c r="F87" s="140">
        <f>+E87-D87</f>
        <v>0</v>
      </c>
      <c r="G87" s="208" t="s">
        <v>42</v>
      </c>
      <c r="H87" s="137"/>
      <c r="I87" s="162">
        <v>20</v>
      </c>
      <c r="J87" s="162">
        <v>20</v>
      </c>
      <c r="K87" s="162"/>
      <c r="L87" s="162"/>
      <c r="M87" s="162">
        <v>0</v>
      </c>
      <c r="N87" s="162"/>
      <c r="O87" s="162">
        <v>2</v>
      </c>
      <c r="P87" s="162">
        <v>2</v>
      </c>
      <c r="Q87" s="162">
        <v>0</v>
      </c>
      <c r="R87" s="162">
        <v>2</v>
      </c>
      <c r="S87" s="133">
        <v>22108</v>
      </c>
      <c r="T87" s="109">
        <f t="shared" si="81"/>
        <v>4200.5200000000004</v>
      </c>
      <c r="U87" s="109">
        <f t="shared" si="82"/>
        <v>26308.52</v>
      </c>
      <c r="V87" s="133">
        <v>12000</v>
      </c>
      <c r="W87" s="126">
        <f t="shared" si="65"/>
        <v>2280</v>
      </c>
      <c r="X87" s="126">
        <f t="shared" si="66"/>
        <v>14280</v>
      </c>
      <c r="Y87" s="133">
        <v>9243.6974789915967</v>
      </c>
      <c r="Z87" s="126">
        <f t="shared" si="67"/>
        <v>1756.3025210084033</v>
      </c>
      <c r="AA87" s="129">
        <f t="shared" si="68"/>
        <v>11000</v>
      </c>
      <c r="AB87" s="125"/>
      <c r="AC87" s="99"/>
      <c r="AD87" s="101"/>
      <c r="AE87" s="9"/>
      <c r="AF87" s="27">
        <f t="shared" si="69"/>
        <v>14450.565826330532</v>
      </c>
      <c r="AG87" s="26"/>
      <c r="AH87" s="6">
        <f t="shared" si="70"/>
        <v>0.52990549060139736</v>
      </c>
      <c r="AI87" s="6">
        <f t="shared" si="71"/>
        <v>-0.16958269010237162</v>
      </c>
      <c r="AJ87" s="28">
        <f t="shared" si="72"/>
        <v>-0.36032280049902576</v>
      </c>
      <c r="AK87" s="71"/>
      <c r="AL87" s="56"/>
      <c r="AM87" s="56"/>
      <c r="AN87" s="9"/>
      <c r="AO87" s="116"/>
      <c r="AP87" s="121" t="s">
        <v>379</v>
      </c>
      <c r="AQ87" s="84">
        <v>12000</v>
      </c>
      <c r="AR87" s="97">
        <v>9243.6974789915967</v>
      </c>
      <c r="AS87" s="122"/>
      <c r="AT87" s="63"/>
      <c r="AU87" s="63"/>
      <c r="AV87" s="25"/>
      <c r="AW87" s="94">
        <f t="shared" si="73"/>
        <v>10621.848739495799</v>
      </c>
      <c r="AX87" s="93">
        <f t="shared" si="74"/>
        <v>10621.848739495799</v>
      </c>
      <c r="AY87" s="72">
        <f t="shared" si="75"/>
        <v>10532.06388833163</v>
      </c>
      <c r="AZ87" s="95">
        <f t="shared" si="76"/>
        <v>10443.037974683544</v>
      </c>
      <c r="BA87" s="9"/>
      <c r="BB87" s="36" t="str">
        <f t="shared" si="77"/>
        <v>MEDIA ARMÓNICA</v>
      </c>
      <c r="BC87" s="37">
        <f t="shared" si="78"/>
        <v>10443.037974683544</v>
      </c>
      <c r="BD87" s="37">
        <f t="shared" si="79"/>
        <v>1984.1772151898733</v>
      </c>
      <c r="BE87" s="37">
        <f t="shared" si="80"/>
        <v>12428</v>
      </c>
      <c r="BF87" s="38">
        <f t="shared" si="50"/>
        <v>273416</v>
      </c>
      <c r="BH87" s="1">
        <f t="shared" si="61"/>
        <v>20</v>
      </c>
      <c r="BI87" s="1">
        <f t="shared" si="62"/>
        <v>0</v>
      </c>
      <c r="BJ87" s="1">
        <f t="shared" si="63"/>
        <v>2</v>
      </c>
      <c r="BK87" s="49">
        <f t="shared" si="64"/>
        <v>248560</v>
      </c>
      <c r="BL87" s="49">
        <f t="shared" ref="BL87:BL90" si="83">+BI87*$BE87</f>
        <v>0</v>
      </c>
      <c r="BM87" s="49">
        <f t="shared" ref="BM87:BM90" si="84">+BJ87*$BE87</f>
        <v>24856</v>
      </c>
    </row>
    <row r="88" spans="1:65" ht="18" thickBot="1" x14ac:dyDescent="0.25">
      <c r="A88" s="104">
        <v>82</v>
      </c>
      <c r="B88" s="123" t="s">
        <v>214</v>
      </c>
      <c r="C88" s="105" t="s">
        <v>215</v>
      </c>
      <c r="D88" s="140">
        <v>87</v>
      </c>
      <c r="E88" s="140">
        <f t="shared" si="51"/>
        <v>87</v>
      </c>
      <c r="F88" s="140">
        <f t="shared" si="52"/>
        <v>0</v>
      </c>
      <c r="G88" s="208" t="s">
        <v>42</v>
      </c>
      <c r="H88" s="137"/>
      <c r="I88" s="162">
        <v>0</v>
      </c>
      <c r="J88" s="162"/>
      <c r="K88" s="162"/>
      <c r="L88" s="162"/>
      <c r="M88" s="162">
        <v>87</v>
      </c>
      <c r="N88" s="162"/>
      <c r="O88" s="162">
        <v>87</v>
      </c>
      <c r="P88" s="162"/>
      <c r="Q88" s="162"/>
      <c r="R88" s="162"/>
      <c r="S88" s="133">
        <v>10471</v>
      </c>
      <c r="T88" s="109">
        <f t="shared" si="81"/>
        <v>1989.49</v>
      </c>
      <c r="U88" s="109">
        <f t="shared" si="82"/>
        <v>12460.49</v>
      </c>
      <c r="V88" s="133">
        <v>4000</v>
      </c>
      <c r="W88" s="126">
        <f t="shared" si="65"/>
        <v>760</v>
      </c>
      <c r="X88" s="126">
        <f t="shared" si="66"/>
        <v>4760</v>
      </c>
      <c r="Y88" s="133">
        <v>7983.1932773109247</v>
      </c>
      <c r="Z88" s="126">
        <f t="shared" si="67"/>
        <v>1516.8067226890757</v>
      </c>
      <c r="AA88" s="129">
        <f t="shared" si="68"/>
        <v>9500</v>
      </c>
      <c r="AB88" s="125"/>
      <c r="AC88" s="99"/>
      <c r="AD88" s="101"/>
      <c r="AE88" s="9"/>
      <c r="AF88" s="27">
        <f t="shared" si="69"/>
        <v>7484.7310924369749</v>
      </c>
      <c r="AG88" s="26"/>
      <c r="AH88" s="6">
        <f t="shared" si="70"/>
        <v>0.39898145580414129</v>
      </c>
      <c r="AI88" s="6">
        <f t="shared" si="71"/>
        <v>-0.46557866266674003</v>
      </c>
      <c r="AJ88" s="28">
        <f t="shared" si="72"/>
        <v>6.6597206862598735E-2</v>
      </c>
      <c r="AK88" s="71"/>
      <c r="AL88" s="56"/>
      <c r="AM88" s="56"/>
      <c r="AN88" s="9"/>
      <c r="AO88" s="116"/>
      <c r="AP88" s="121" t="s">
        <v>380</v>
      </c>
      <c r="AQ88" s="84">
        <v>4000</v>
      </c>
      <c r="AR88" s="97">
        <v>7983.1932773109247</v>
      </c>
      <c r="AS88" s="122"/>
      <c r="AT88" s="63"/>
      <c r="AU88" s="63"/>
      <c r="AV88" s="25"/>
      <c r="AW88" s="94">
        <f t="shared" si="73"/>
        <v>5991.5966386554628</v>
      </c>
      <c r="AX88" s="93">
        <f t="shared" si="74"/>
        <v>5991.5966386554628</v>
      </c>
      <c r="AY88" s="72">
        <f t="shared" si="75"/>
        <v>5650.9090515813205</v>
      </c>
      <c r="AZ88" s="95">
        <f t="shared" si="76"/>
        <v>5329.5932678821882</v>
      </c>
      <c r="BA88" s="9"/>
      <c r="BB88" s="36" t="str">
        <f t="shared" si="77"/>
        <v>MEDIA ARMÓNICA</v>
      </c>
      <c r="BC88" s="37">
        <f t="shared" si="78"/>
        <v>5329.5932678821882</v>
      </c>
      <c r="BD88" s="37">
        <f t="shared" si="79"/>
        <v>1012.6227208976157</v>
      </c>
      <c r="BE88" s="37">
        <f t="shared" si="80"/>
        <v>6343</v>
      </c>
      <c r="BF88" s="38">
        <f t="shared" si="50"/>
        <v>551841</v>
      </c>
      <c r="BH88" s="1">
        <f t="shared" si="61"/>
        <v>0</v>
      </c>
      <c r="BI88" s="1">
        <f t="shared" si="62"/>
        <v>87</v>
      </c>
      <c r="BJ88" s="1">
        <f t="shared" si="63"/>
        <v>0</v>
      </c>
      <c r="BK88" s="49">
        <f t="shared" si="64"/>
        <v>0</v>
      </c>
      <c r="BL88" s="49">
        <f t="shared" si="83"/>
        <v>551841</v>
      </c>
      <c r="BM88" s="49">
        <f t="shared" si="84"/>
        <v>0</v>
      </c>
    </row>
    <row r="89" spans="1:65" ht="18" thickBot="1" x14ac:dyDescent="0.25">
      <c r="A89" s="104">
        <v>83</v>
      </c>
      <c r="B89" s="123" t="s">
        <v>216</v>
      </c>
      <c r="C89" s="123" t="s">
        <v>217</v>
      </c>
      <c r="D89" s="140">
        <v>70</v>
      </c>
      <c r="E89" s="140">
        <f t="shared" si="51"/>
        <v>70</v>
      </c>
      <c r="F89" s="140">
        <f t="shared" si="52"/>
        <v>0</v>
      </c>
      <c r="G89" s="208" t="s">
        <v>42</v>
      </c>
      <c r="H89" s="137"/>
      <c r="I89" s="162">
        <v>0</v>
      </c>
      <c r="J89" s="162"/>
      <c r="K89" s="162"/>
      <c r="L89" s="162"/>
      <c r="M89" s="162">
        <v>70</v>
      </c>
      <c r="N89" s="162"/>
      <c r="O89" s="162">
        <v>70</v>
      </c>
      <c r="P89" s="162"/>
      <c r="Q89" s="162"/>
      <c r="R89" s="162"/>
      <c r="S89" s="133">
        <v>3333</v>
      </c>
      <c r="T89" s="109">
        <f t="shared" si="81"/>
        <v>633.27</v>
      </c>
      <c r="U89" s="109">
        <f t="shared" si="82"/>
        <v>3966.27</v>
      </c>
      <c r="V89" s="133">
        <v>2500</v>
      </c>
      <c r="W89" s="126">
        <f t="shared" si="65"/>
        <v>475</v>
      </c>
      <c r="X89" s="126">
        <f t="shared" si="66"/>
        <v>2975</v>
      </c>
      <c r="Y89" s="133">
        <v>7435.2941176470595</v>
      </c>
      <c r="Z89" s="126">
        <f t="shared" si="67"/>
        <v>1412.7058823529412</v>
      </c>
      <c r="AA89" s="129">
        <f t="shared" si="68"/>
        <v>8848</v>
      </c>
      <c r="AB89" s="125"/>
      <c r="AC89" s="99"/>
      <c r="AD89" s="101"/>
      <c r="AE89" s="9"/>
      <c r="AF89" s="27">
        <f t="shared" si="69"/>
        <v>4422.7647058823532</v>
      </c>
      <c r="AG89" s="26"/>
      <c r="AH89" s="6">
        <f t="shared" si="70"/>
        <v>-0.2463989785468233</v>
      </c>
      <c r="AI89" s="6">
        <f t="shared" si="71"/>
        <v>-0.43474270818093558</v>
      </c>
      <c r="AJ89" s="28">
        <f t="shared" si="72"/>
        <v>0.68114168672775888</v>
      </c>
      <c r="AK89" s="71"/>
      <c r="AL89" s="56"/>
      <c r="AM89" s="56"/>
      <c r="AN89" s="9"/>
      <c r="AO89" s="116"/>
      <c r="AP89" s="121">
        <v>3333</v>
      </c>
      <c r="AQ89" s="84">
        <v>2500</v>
      </c>
      <c r="AR89" s="97" t="s">
        <v>381</v>
      </c>
      <c r="AS89" s="122"/>
      <c r="AT89" s="63"/>
      <c r="AU89" s="63"/>
      <c r="AV89" s="25"/>
      <c r="AW89" s="94">
        <f t="shared" si="73"/>
        <v>2916.5</v>
      </c>
      <c r="AX89" s="93">
        <f t="shared" si="74"/>
        <v>2916.5</v>
      </c>
      <c r="AY89" s="72">
        <f t="shared" si="75"/>
        <v>2886.6070047722119</v>
      </c>
      <c r="AZ89" s="95">
        <f t="shared" si="76"/>
        <v>2857.0204011657811</v>
      </c>
      <c r="BA89" s="9"/>
      <c r="BB89" s="36" t="str">
        <f t="shared" si="77"/>
        <v>MEDIA ARMÓNICA</v>
      </c>
      <c r="BC89" s="37">
        <f t="shared" si="78"/>
        <v>2857.0204011657811</v>
      </c>
      <c r="BD89" s="37">
        <f t="shared" si="79"/>
        <v>542.83387622149837</v>
      </c>
      <c r="BE89" s="37">
        <f t="shared" si="80"/>
        <v>3400</v>
      </c>
      <c r="BF89" s="38">
        <f t="shared" si="50"/>
        <v>238000</v>
      </c>
      <c r="BH89" s="1">
        <f t="shared" si="61"/>
        <v>0</v>
      </c>
      <c r="BI89" s="1">
        <f t="shared" si="62"/>
        <v>70</v>
      </c>
      <c r="BJ89" s="1">
        <f t="shared" si="63"/>
        <v>0</v>
      </c>
      <c r="BK89" s="49">
        <f t="shared" si="64"/>
        <v>0</v>
      </c>
      <c r="BL89" s="49">
        <f t="shared" si="83"/>
        <v>238000</v>
      </c>
      <c r="BM89" s="49">
        <f t="shared" si="84"/>
        <v>0</v>
      </c>
    </row>
    <row r="90" spans="1:65" ht="18" thickBot="1" x14ac:dyDescent="0.25">
      <c r="A90" s="104">
        <v>84</v>
      </c>
      <c r="B90" s="123" t="s">
        <v>218</v>
      </c>
      <c r="C90" s="105" t="s">
        <v>219</v>
      </c>
      <c r="D90" s="140">
        <v>8</v>
      </c>
      <c r="E90" s="140">
        <f t="shared" si="51"/>
        <v>8</v>
      </c>
      <c r="F90" s="140">
        <f t="shared" si="52"/>
        <v>0</v>
      </c>
      <c r="G90" s="208" t="s">
        <v>227</v>
      </c>
      <c r="H90" s="137"/>
      <c r="I90" s="162">
        <v>0</v>
      </c>
      <c r="J90" s="162"/>
      <c r="K90" s="162"/>
      <c r="L90" s="162"/>
      <c r="M90" s="162">
        <v>8</v>
      </c>
      <c r="N90" s="162"/>
      <c r="O90" s="162">
        <v>8</v>
      </c>
      <c r="P90" s="162"/>
      <c r="Q90" s="162"/>
      <c r="R90" s="162"/>
      <c r="S90" s="133">
        <v>22036</v>
      </c>
      <c r="T90" s="109">
        <f t="shared" si="81"/>
        <v>4186.84</v>
      </c>
      <c r="U90" s="109">
        <f t="shared" si="82"/>
        <v>26222.84</v>
      </c>
      <c r="V90" s="133">
        <v>20000</v>
      </c>
      <c r="W90" s="126">
        <f t="shared" si="65"/>
        <v>3800</v>
      </c>
      <c r="X90" s="126">
        <f t="shared" si="66"/>
        <v>23800</v>
      </c>
      <c r="Y90" s="133">
        <v>28750.420168067227</v>
      </c>
      <c r="Z90" s="126">
        <f t="shared" si="67"/>
        <v>5462.5798319327732</v>
      </c>
      <c r="AA90" s="129">
        <f t="shared" si="68"/>
        <v>34213</v>
      </c>
      <c r="AB90" s="125"/>
      <c r="AC90" s="99"/>
      <c r="AD90" s="101"/>
      <c r="AE90" s="9"/>
      <c r="AF90" s="27">
        <f t="shared" si="69"/>
        <v>23595.473389355742</v>
      </c>
      <c r="AG90" s="26"/>
      <c r="AH90" s="6">
        <f t="shared" si="70"/>
        <v>-6.6092057727447126E-2</v>
      </c>
      <c r="AI90" s="6">
        <f t="shared" si="71"/>
        <v>-0.15237979463373311</v>
      </c>
      <c r="AJ90" s="28">
        <f t="shared" si="72"/>
        <v>0.21847185236118022</v>
      </c>
      <c r="AK90" s="71"/>
      <c r="AL90" s="56"/>
      <c r="AM90" s="56"/>
      <c r="AN90" s="9"/>
      <c r="AO90" s="116"/>
      <c r="AP90" s="121">
        <v>22036</v>
      </c>
      <c r="AQ90" s="84">
        <v>20000</v>
      </c>
      <c r="AR90" s="97">
        <v>28750.420168067227</v>
      </c>
      <c r="AS90" s="122"/>
      <c r="AT90" s="63"/>
      <c r="AU90" s="63"/>
      <c r="AV90" s="25"/>
      <c r="AW90" s="94">
        <f t="shared" si="73"/>
        <v>23595.473389355742</v>
      </c>
      <c r="AX90" s="93">
        <f t="shared" si="74"/>
        <v>22036</v>
      </c>
      <c r="AY90" s="72">
        <f t="shared" si="75"/>
        <v>23313.223029985737</v>
      </c>
      <c r="AZ90" s="95">
        <f t="shared" si="76"/>
        <v>23048.132913968573</v>
      </c>
      <c r="BA90" s="9"/>
      <c r="BB90" s="36" t="str">
        <f t="shared" si="77"/>
        <v>MEDIANA</v>
      </c>
      <c r="BC90" s="37">
        <f t="shared" si="78"/>
        <v>22036</v>
      </c>
      <c r="BD90" s="37">
        <f t="shared" si="79"/>
        <v>4186.84</v>
      </c>
      <c r="BE90" s="37">
        <f t="shared" si="80"/>
        <v>26223</v>
      </c>
      <c r="BF90" s="38">
        <f t="shared" si="50"/>
        <v>209784</v>
      </c>
      <c r="BH90" s="1">
        <f t="shared" si="61"/>
        <v>0</v>
      </c>
      <c r="BI90" s="1">
        <f t="shared" si="62"/>
        <v>8</v>
      </c>
      <c r="BJ90" s="1">
        <f t="shared" si="63"/>
        <v>0</v>
      </c>
      <c r="BK90" s="49">
        <f t="shared" si="64"/>
        <v>0</v>
      </c>
      <c r="BL90" s="49">
        <f t="shared" si="83"/>
        <v>209784</v>
      </c>
      <c r="BM90" s="49">
        <f t="shared" si="84"/>
        <v>0</v>
      </c>
    </row>
    <row r="91" spans="1:65" ht="22" thickBot="1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54" t="s">
        <v>21</v>
      </c>
      <c r="BC91" s="55">
        <f>SUM(BC7:BC90)</f>
        <v>2344329.2210679413</v>
      </c>
      <c r="BD91" s="55">
        <f>SUM(BD7:BD90)</f>
        <v>437000.00692258915</v>
      </c>
      <c r="BE91" s="55">
        <f>SUM(BE7:BE90)</f>
        <v>2781368</v>
      </c>
      <c r="BF91" s="55">
        <f>SUM(BF7:BF90)</f>
        <v>27958020</v>
      </c>
      <c r="BG91" s="139"/>
      <c r="BK91" s="49">
        <f>SUM(BK7:BK90)</f>
        <v>22075367</v>
      </c>
      <c r="BL91" s="49">
        <f>SUM(BL7:BL90)</f>
        <v>999625</v>
      </c>
      <c r="BM91" s="49">
        <f>SUM(BM7:BM90)</f>
        <v>4883028</v>
      </c>
    </row>
    <row r="92" spans="1:65" ht="27" customHeight="1" thickBot="1" x14ac:dyDescent="0.25">
      <c r="A92" s="18"/>
      <c r="B92" s="18"/>
      <c r="C92" s="39" t="s">
        <v>35</v>
      </c>
      <c r="D92" s="138">
        <f>SUM(D2:D90)</f>
        <v>2626</v>
      </c>
      <c r="E92" s="138"/>
      <c r="F92" s="138"/>
      <c r="G92" s="138"/>
      <c r="H92" s="138"/>
      <c r="I92" s="138"/>
      <c r="J92" s="138">
        <v>1246</v>
      </c>
      <c r="K92" s="138">
        <v>3</v>
      </c>
      <c r="L92" s="138">
        <v>857</v>
      </c>
      <c r="M92" s="138">
        <v>523</v>
      </c>
      <c r="N92" s="138">
        <v>0</v>
      </c>
      <c r="O92" s="138">
        <v>523</v>
      </c>
      <c r="P92" s="138">
        <v>631</v>
      </c>
      <c r="Q92" s="138">
        <v>426</v>
      </c>
      <c r="R92" s="138">
        <v>205</v>
      </c>
      <c r="S92" s="40">
        <f t="shared" ref="S92:AA92" si="85">SUM(S7:S91)</f>
        <v>3521468</v>
      </c>
      <c r="T92" s="40">
        <f t="shared" si="85"/>
        <v>654746.08000000007</v>
      </c>
      <c r="U92" s="40">
        <f t="shared" si="85"/>
        <v>4176214.0800000005</v>
      </c>
      <c r="V92" s="40">
        <f t="shared" si="85"/>
        <v>2533800</v>
      </c>
      <c r="W92" s="40">
        <f t="shared" si="85"/>
        <v>467438</v>
      </c>
      <c r="X92" s="40">
        <f t="shared" si="85"/>
        <v>3001238</v>
      </c>
      <c r="Y92" s="40">
        <f t="shared" si="85"/>
        <v>2672411.7647058819</v>
      </c>
      <c r="Z92" s="40">
        <f t="shared" si="85"/>
        <v>500493.5294117647</v>
      </c>
      <c r="AA92" s="40">
        <f t="shared" si="85"/>
        <v>3172905.2941176472</v>
      </c>
      <c r="AB92" s="17"/>
      <c r="AC92" s="19"/>
      <c r="AD92" s="40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20"/>
      <c r="BC92" s="9"/>
      <c r="BD92" s="218" t="s">
        <v>37</v>
      </c>
      <c r="BE92" s="219"/>
      <c r="BF92" s="92">
        <f>+BF91</f>
        <v>27958020</v>
      </c>
      <c r="BJ92" s="3"/>
    </row>
    <row r="93" spans="1:65" ht="15.75" customHeight="1" x14ac:dyDescent="0.2">
      <c r="A93" s="67"/>
      <c r="B93" s="67"/>
      <c r="C93" s="68"/>
      <c r="D93" s="10"/>
      <c r="E93" s="10"/>
      <c r="F93" s="10"/>
      <c r="G93" s="10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0"/>
      <c r="V93" s="21"/>
      <c r="W93" s="21"/>
      <c r="X93" s="21"/>
      <c r="Y93" s="21"/>
      <c r="Z93" s="21"/>
      <c r="AA93" s="21"/>
      <c r="AB93" s="21"/>
      <c r="AC93" s="22"/>
      <c r="AD93" s="21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20"/>
      <c r="BC93" s="9"/>
      <c r="BD93" s="9"/>
      <c r="BE93" s="9"/>
      <c r="BF93" s="9"/>
      <c r="BJ93" s="3"/>
    </row>
    <row r="94" spans="1:65" ht="15.75" customHeight="1" x14ac:dyDescent="0.2">
      <c r="A94" s="18"/>
      <c r="C94" s="205"/>
      <c r="D94" s="205"/>
      <c r="E94" s="205"/>
      <c r="F94" s="205"/>
      <c r="G94" s="205"/>
      <c r="H94" s="205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0"/>
      <c r="V94" s="21"/>
      <c r="W94" s="21"/>
      <c r="X94" s="21"/>
      <c r="Y94" s="21"/>
      <c r="Z94" s="21"/>
      <c r="AA94" s="21"/>
      <c r="AB94" s="21"/>
      <c r="AC94" s="22"/>
      <c r="AD94" s="21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20"/>
      <c r="BC94" s="9"/>
      <c r="BD94" s="9"/>
      <c r="BE94" s="9"/>
      <c r="BF94" s="9"/>
      <c r="BJ94" s="49"/>
    </row>
    <row r="95" spans="1:65" ht="15.75" customHeight="1" x14ac:dyDescent="0.2">
      <c r="A95" s="67" t="s">
        <v>39</v>
      </c>
      <c r="B95" s="256" t="s">
        <v>333</v>
      </c>
      <c r="C95" s="256"/>
      <c r="D95" s="256"/>
      <c r="E95" s="256"/>
      <c r="F95" s="256"/>
      <c r="G95" s="256"/>
      <c r="H95" s="256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2"/>
      <c r="T95" s="13"/>
      <c r="U95" s="13"/>
      <c r="V95" s="21"/>
      <c r="W95" s="21"/>
      <c r="X95" s="21"/>
      <c r="Y95" s="21"/>
      <c r="Z95" s="21"/>
      <c r="AA95" s="21"/>
      <c r="AB95" s="21"/>
      <c r="AC95" s="22"/>
      <c r="AD95" s="21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20"/>
      <c r="BC95" s="9"/>
      <c r="BD95" s="9"/>
      <c r="BE95" s="9"/>
      <c r="BF95" s="9"/>
      <c r="BJ95" s="3"/>
    </row>
    <row r="96" spans="1:65" ht="15.75" customHeight="1" thickBot="1" x14ac:dyDescent="0.25">
      <c r="A96" s="18"/>
      <c r="B96" s="205"/>
      <c r="C96" s="205"/>
      <c r="D96" s="205"/>
      <c r="E96" s="205"/>
      <c r="F96" s="205"/>
      <c r="G96" s="205"/>
      <c r="H96" s="205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4"/>
      <c r="T96" s="14"/>
      <c r="U96" s="14"/>
      <c r="V96" s="21"/>
      <c r="W96" s="21"/>
      <c r="X96" s="21"/>
      <c r="Y96" s="21"/>
      <c r="Z96" s="21"/>
      <c r="AA96" s="21"/>
      <c r="AB96" s="21"/>
      <c r="AC96" s="23"/>
      <c r="AD96" s="21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20"/>
      <c r="BC96" s="9"/>
      <c r="BD96" s="9"/>
      <c r="BE96" s="9"/>
      <c r="BF96" s="9"/>
      <c r="BJ96" s="3"/>
    </row>
    <row r="97" spans="1:62" ht="15.75" customHeight="1" x14ac:dyDescent="0.2">
      <c r="A97" s="18"/>
      <c r="B97" s="257" t="s">
        <v>332</v>
      </c>
      <c r="C97" s="257"/>
      <c r="D97" s="257"/>
      <c r="E97" s="257"/>
      <c r="F97" s="257"/>
      <c r="G97" s="257"/>
      <c r="H97" s="25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1"/>
      <c r="T97" s="11"/>
      <c r="U97" s="11"/>
      <c r="V97" s="21"/>
      <c r="W97" s="21"/>
      <c r="X97" s="21"/>
      <c r="Y97" s="21"/>
      <c r="Z97" s="21"/>
      <c r="AA97" s="21"/>
      <c r="AB97" s="21"/>
      <c r="AC97" s="23"/>
      <c r="AD97" s="21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20"/>
      <c r="BC97" s="9"/>
      <c r="BD97" s="9"/>
      <c r="BE97" s="9"/>
      <c r="BF97" s="9"/>
      <c r="BJ97" s="49"/>
    </row>
    <row r="98" spans="1:62" ht="15.75" customHeight="1" x14ac:dyDescent="0.2">
      <c r="A98" s="18"/>
      <c r="B98" s="18"/>
      <c r="C98" s="10"/>
      <c r="D98" s="10"/>
      <c r="E98" s="10"/>
      <c r="F98" s="10"/>
      <c r="G98" s="10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6" t="s">
        <v>22</v>
      </c>
      <c r="T98" s="17"/>
      <c r="U98" s="11"/>
      <c r="V98" s="21"/>
      <c r="W98" s="21"/>
      <c r="X98" s="21"/>
      <c r="Y98" s="21"/>
      <c r="Z98" s="21"/>
      <c r="AA98" s="21"/>
      <c r="AB98" s="21"/>
      <c r="AC98" s="23"/>
      <c r="AD98" s="21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20"/>
      <c r="BC98" s="9"/>
      <c r="BD98" s="9"/>
      <c r="BE98" s="9"/>
      <c r="BF98" s="9"/>
    </row>
    <row r="99" spans="1:62" ht="15.75" customHeight="1" x14ac:dyDescent="0.2">
      <c r="A99" s="18"/>
      <c r="B99" s="18"/>
      <c r="C99" s="10"/>
      <c r="D99" s="10"/>
      <c r="E99" s="10"/>
      <c r="F99" s="10"/>
      <c r="G99" s="10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5" t="s">
        <v>23</v>
      </c>
      <c r="T99" s="17"/>
      <c r="U99" s="11"/>
      <c r="V99" s="21"/>
      <c r="W99" s="21"/>
      <c r="X99" s="21"/>
      <c r="Y99" s="21"/>
      <c r="Z99" s="21"/>
      <c r="AA99" s="21"/>
      <c r="AB99" s="21"/>
      <c r="AC99" s="23"/>
      <c r="AD99" s="21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20"/>
      <c r="BC99" s="9"/>
      <c r="BD99" s="9"/>
      <c r="BE99" s="9"/>
      <c r="BF99" s="9"/>
    </row>
    <row r="100" spans="1:62" ht="15.75" customHeight="1" x14ac:dyDescent="0.2">
      <c r="A100" s="18"/>
      <c r="B100" s="18"/>
      <c r="C100" s="10"/>
      <c r="D100" s="10"/>
      <c r="E100" s="10"/>
      <c r="F100" s="10"/>
      <c r="G100" s="10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1" t="s">
        <v>335</v>
      </c>
      <c r="T100" s="17"/>
      <c r="U100" s="11"/>
      <c r="V100" s="21"/>
      <c r="W100" s="21"/>
      <c r="X100" s="21"/>
      <c r="Y100" s="21"/>
      <c r="Z100" s="21"/>
      <c r="AA100" s="21"/>
      <c r="AB100" s="21"/>
      <c r="AC100" s="23"/>
      <c r="AD100" s="21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20"/>
      <c r="BC100" s="9"/>
      <c r="BD100" s="9"/>
      <c r="BE100" s="9"/>
      <c r="BF100" s="9"/>
    </row>
    <row r="101" spans="1:62" ht="15.75" customHeight="1" x14ac:dyDescent="0.2">
      <c r="A101" s="18"/>
      <c r="B101" s="18"/>
      <c r="C101" s="10"/>
      <c r="D101" s="10"/>
      <c r="E101" s="10"/>
      <c r="F101" s="10"/>
      <c r="G101" s="10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5" t="s">
        <v>334</v>
      </c>
      <c r="T101" s="17"/>
      <c r="U101" s="11"/>
      <c r="V101" s="21"/>
      <c r="W101" s="21"/>
      <c r="X101" s="21"/>
      <c r="Y101" s="21"/>
      <c r="Z101" s="21"/>
      <c r="AA101" s="21"/>
      <c r="AB101" s="21"/>
      <c r="AC101" s="23"/>
      <c r="AD101" s="21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20"/>
      <c r="BC101" s="9"/>
      <c r="BD101" s="9"/>
      <c r="BE101" s="9"/>
      <c r="BF101" s="9"/>
    </row>
    <row r="102" spans="1:62" ht="15.75" customHeight="1" x14ac:dyDescent="0.2">
      <c r="A102" s="18"/>
      <c r="B102" s="18"/>
      <c r="C102" s="10"/>
      <c r="D102" s="10"/>
      <c r="E102" s="10"/>
      <c r="F102" s="10"/>
      <c r="G102" s="10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T102" s="17"/>
      <c r="U102" s="10"/>
      <c r="V102" s="21"/>
      <c r="W102" s="21"/>
      <c r="X102" s="21"/>
      <c r="Y102" s="21"/>
      <c r="Z102" s="21"/>
      <c r="AA102" s="21"/>
      <c r="AB102" s="21"/>
      <c r="AC102" s="23"/>
      <c r="AD102" s="21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20"/>
      <c r="BC102" s="9"/>
      <c r="BD102" s="9"/>
      <c r="BE102" s="9"/>
      <c r="BF102" s="9"/>
    </row>
    <row r="103" spans="1:62" ht="15.75" customHeight="1" x14ac:dyDescent="0.2">
      <c r="A103" s="18"/>
      <c r="B103" s="18"/>
      <c r="C103" s="10"/>
      <c r="D103" s="10"/>
      <c r="E103" s="10"/>
      <c r="F103" s="10"/>
      <c r="G103" s="10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0"/>
      <c r="V103" s="21"/>
      <c r="W103" s="21"/>
      <c r="X103" s="21"/>
      <c r="Y103" s="21"/>
      <c r="Z103" s="21"/>
      <c r="AA103" s="21"/>
      <c r="AB103" s="21"/>
      <c r="AC103" s="23"/>
      <c r="AD103" s="21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20"/>
      <c r="BC103" s="9"/>
      <c r="BD103" s="9"/>
      <c r="BE103" s="9"/>
      <c r="BF103" s="9"/>
    </row>
    <row r="104" spans="1:62" ht="15" customHeight="1" x14ac:dyDescent="0.2">
      <c r="I104" s="189"/>
      <c r="J104" s="189"/>
      <c r="K104" s="189"/>
      <c r="L104" s="189"/>
      <c r="M104" s="152"/>
      <c r="N104" s="152"/>
      <c r="O104" s="152"/>
      <c r="P104" s="190"/>
      <c r="Q104" s="190"/>
      <c r="R104" s="190"/>
    </row>
    <row r="105" spans="1:62" ht="15" customHeight="1" x14ac:dyDescent="0.2">
      <c r="I105" s="189"/>
      <c r="J105" s="189"/>
      <c r="K105" s="189"/>
      <c r="L105" s="189"/>
      <c r="M105" s="152"/>
      <c r="N105" s="152"/>
      <c r="O105" s="152"/>
      <c r="P105" s="190"/>
      <c r="Q105" s="190"/>
      <c r="R105" s="190"/>
    </row>
    <row r="106" spans="1:62" ht="15" customHeight="1" x14ac:dyDescent="0.2">
      <c r="I106" s="189"/>
      <c r="J106" s="189"/>
      <c r="K106" s="189"/>
      <c r="L106" s="189"/>
      <c r="M106" s="152"/>
      <c r="N106" s="152"/>
      <c r="O106" s="152"/>
      <c r="P106" s="190"/>
      <c r="Q106" s="190"/>
      <c r="R106" s="190"/>
    </row>
    <row r="107" spans="1:62" ht="15" customHeight="1" x14ac:dyDescent="0.2">
      <c r="I107" s="189"/>
      <c r="J107" s="189"/>
      <c r="K107" s="189"/>
      <c r="L107" s="189"/>
      <c r="M107" s="152"/>
      <c r="N107" s="152"/>
      <c r="O107" s="152"/>
      <c r="P107" s="190"/>
      <c r="Q107" s="190"/>
      <c r="R107" s="190"/>
    </row>
    <row r="108" spans="1:62" ht="15" customHeight="1" x14ac:dyDescent="0.2">
      <c r="I108" s="189"/>
      <c r="J108" s="189"/>
      <c r="K108" s="189"/>
      <c r="L108" s="189"/>
      <c r="M108" s="152"/>
      <c r="N108" s="152"/>
      <c r="O108" s="152"/>
      <c r="P108" s="190"/>
      <c r="Q108" s="190"/>
      <c r="R108" s="190"/>
    </row>
    <row r="109" spans="1:62" ht="15" customHeight="1" x14ac:dyDescent="0.2">
      <c r="I109" s="189"/>
      <c r="J109" s="189"/>
      <c r="K109" s="189"/>
      <c r="L109" s="189"/>
      <c r="M109" s="152"/>
      <c r="N109" s="152"/>
      <c r="O109" s="152"/>
      <c r="P109" s="190"/>
      <c r="Q109" s="190"/>
      <c r="R109" s="190"/>
    </row>
    <row r="110" spans="1:62" ht="15" customHeight="1" x14ac:dyDescent="0.2">
      <c r="I110" s="189"/>
      <c r="J110" s="189"/>
      <c r="K110" s="189"/>
      <c r="L110" s="189"/>
      <c r="M110" s="152"/>
      <c r="N110" s="152"/>
      <c r="O110" s="152"/>
      <c r="P110" s="190"/>
      <c r="Q110" s="190"/>
      <c r="R110" s="190"/>
    </row>
    <row r="111" spans="1:62" ht="15" customHeight="1" x14ac:dyDescent="0.2">
      <c r="I111" s="189"/>
      <c r="J111" s="189"/>
      <c r="K111" s="189"/>
      <c r="L111" s="189"/>
      <c r="M111" s="152"/>
      <c r="N111" s="152"/>
      <c r="O111" s="152"/>
      <c r="P111" s="190"/>
      <c r="Q111" s="190"/>
      <c r="R111" s="190"/>
    </row>
    <row r="112" spans="1:62" ht="15" customHeight="1" x14ac:dyDescent="0.2">
      <c r="I112" s="189"/>
      <c r="J112" s="189"/>
      <c r="K112" s="189"/>
      <c r="L112" s="189"/>
      <c r="M112" s="152"/>
      <c r="N112" s="152"/>
      <c r="O112" s="152"/>
      <c r="P112" s="190"/>
      <c r="Q112" s="190"/>
      <c r="R112" s="190"/>
    </row>
    <row r="113" spans="9:18" ht="15" customHeight="1" x14ac:dyDescent="0.2">
      <c r="I113" s="189"/>
      <c r="J113" s="189"/>
      <c r="K113" s="189"/>
      <c r="L113" s="189"/>
      <c r="M113" s="152"/>
      <c r="N113" s="152"/>
      <c r="O113" s="152"/>
      <c r="P113" s="190"/>
      <c r="Q113" s="190"/>
      <c r="R113" s="190"/>
    </row>
    <row r="114" spans="9:18" ht="15" customHeight="1" x14ac:dyDescent="0.2">
      <c r="I114" s="189"/>
      <c r="J114" s="189"/>
      <c r="K114" s="189"/>
      <c r="L114" s="189"/>
      <c r="M114" s="152"/>
      <c r="N114" s="152"/>
      <c r="O114" s="152"/>
      <c r="P114" s="190"/>
      <c r="Q114" s="190"/>
      <c r="R114" s="190"/>
    </row>
    <row r="115" spans="9:18" ht="15" customHeight="1" x14ac:dyDescent="0.2">
      <c r="I115" s="189"/>
      <c r="J115" s="189"/>
      <c r="K115" s="189"/>
      <c r="L115" s="189"/>
      <c r="M115" s="152"/>
      <c r="N115" s="152"/>
      <c r="O115" s="152"/>
      <c r="P115" s="190"/>
      <c r="Q115" s="190"/>
      <c r="R115" s="190"/>
    </row>
    <row r="116" spans="9:18" ht="15" customHeight="1" x14ac:dyDescent="0.2">
      <c r="I116" s="189"/>
      <c r="J116" s="189"/>
      <c r="K116" s="189"/>
      <c r="L116" s="189"/>
      <c r="M116" s="152"/>
      <c r="N116" s="152"/>
      <c r="O116" s="152"/>
      <c r="P116" s="190"/>
      <c r="Q116" s="190"/>
      <c r="R116" s="190"/>
    </row>
    <row r="117" spans="9:18" ht="15" customHeight="1" x14ac:dyDescent="0.2">
      <c r="I117" s="189"/>
      <c r="J117" s="189"/>
      <c r="K117" s="189"/>
      <c r="L117" s="189"/>
      <c r="M117" s="152"/>
      <c r="N117" s="152"/>
      <c r="O117" s="152"/>
      <c r="P117" s="190"/>
      <c r="Q117" s="190"/>
      <c r="R117" s="190"/>
    </row>
    <row r="118" spans="9:18" ht="15" customHeight="1" x14ac:dyDescent="0.2">
      <c r="I118" s="189"/>
      <c r="J118" s="189"/>
      <c r="K118" s="189"/>
      <c r="L118" s="189"/>
      <c r="M118" s="152"/>
      <c r="N118" s="152"/>
      <c r="O118" s="152"/>
      <c r="P118" s="190"/>
      <c r="Q118" s="190"/>
      <c r="R118" s="190"/>
    </row>
    <row r="119" spans="9:18" ht="15" customHeight="1" x14ac:dyDescent="0.2">
      <c r="I119" s="189"/>
      <c r="J119" s="189"/>
      <c r="K119" s="189"/>
      <c r="L119" s="189"/>
      <c r="M119" s="152"/>
      <c r="N119" s="152"/>
      <c r="O119" s="152"/>
      <c r="P119" s="190"/>
      <c r="Q119" s="190"/>
      <c r="R119" s="190"/>
    </row>
    <row r="120" spans="9:18" ht="15" customHeight="1" x14ac:dyDescent="0.2">
      <c r="I120" s="189"/>
      <c r="J120" s="189"/>
      <c r="K120" s="189"/>
      <c r="L120" s="189"/>
      <c r="M120" s="152"/>
      <c r="N120" s="152"/>
      <c r="O120" s="152"/>
      <c r="P120" s="190"/>
      <c r="Q120" s="190"/>
      <c r="R120" s="190"/>
    </row>
    <row r="121" spans="9:18" ht="15" customHeight="1" x14ac:dyDescent="0.2">
      <c r="I121" s="189"/>
      <c r="J121" s="189"/>
      <c r="K121" s="189"/>
      <c r="L121" s="189"/>
      <c r="M121" s="152"/>
      <c r="N121" s="152"/>
      <c r="O121" s="152"/>
      <c r="P121" s="190"/>
      <c r="Q121" s="190"/>
      <c r="R121" s="190"/>
    </row>
    <row r="122" spans="9:18" ht="15" customHeight="1" x14ac:dyDescent="0.2">
      <c r="I122" s="189"/>
      <c r="J122" s="189"/>
      <c r="K122" s="189"/>
      <c r="L122" s="189"/>
      <c r="M122" s="152"/>
      <c r="N122" s="152"/>
      <c r="O122" s="152"/>
      <c r="P122" s="190"/>
      <c r="Q122" s="190"/>
      <c r="R122" s="190"/>
    </row>
    <row r="123" spans="9:18" ht="15" customHeight="1" x14ac:dyDescent="0.2">
      <c r="I123" s="189"/>
      <c r="J123" s="189"/>
      <c r="K123" s="189"/>
      <c r="L123" s="189"/>
      <c r="M123" s="152"/>
      <c r="N123" s="152"/>
      <c r="O123" s="152"/>
      <c r="P123" s="190"/>
      <c r="Q123" s="190"/>
      <c r="R123" s="190"/>
    </row>
    <row r="124" spans="9:18" ht="15" customHeight="1" x14ac:dyDescent="0.2">
      <c r="I124" s="189"/>
      <c r="J124" s="189"/>
      <c r="K124" s="189"/>
      <c r="L124" s="189"/>
      <c r="M124" s="152"/>
      <c r="N124" s="152"/>
      <c r="O124" s="152"/>
      <c r="P124" s="190"/>
      <c r="Q124" s="190"/>
      <c r="R124" s="190"/>
    </row>
    <row r="125" spans="9:18" ht="15" customHeight="1" x14ac:dyDescent="0.2">
      <c r="I125" s="189"/>
      <c r="J125" s="189"/>
      <c r="K125" s="189"/>
      <c r="L125" s="189"/>
      <c r="M125" s="152"/>
      <c r="N125" s="152"/>
      <c r="O125" s="152"/>
      <c r="P125" s="190"/>
      <c r="Q125" s="190"/>
      <c r="R125" s="190"/>
    </row>
    <row r="126" spans="9:18" ht="15" customHeight="1" x14ac:dyDescent="0.2">
      <c r="I126" s="189"/>
      <c r="J126" s="189"/>
      <c r="K126" s="189"/>
      <c r="L126" s="189"/>
      <c r="M126" s="152"/>
      <c r="N126" s="152"/>
      <c r="O126" s="152"/>
      <c r="P126" s="190"/>
      <c r="Q126" s="190"/>
      <c r="R126" s="190"/>
    </row>
    <row r="127" spans="9:18" ht="15" customHeight="1" x14ac:dyDescent="0.2">
      <c r="I127" s="189"/>
      <c r="J127" s="189"/>
      <c r="K127" s="189"/>
      <c r="L127" s="189"/>
      <c r="M127" s="152"/>
      <c r="N127" s="152"/>
      <c r="O127" s="152"/>
      <c r="P127" s="190"/>
      <c r="Q127" s="190"/>
      <c r="R127" s="190"/>
    </row>
    <row r="128" spans="9:18" ht="15" customHeight="1" x14ac:dyDescent="0.2">
      <c r="I128" s="189"/>
      <c r="J128" s="189"/>
      <c r="K128" s="189"/>
      <c r="L128" s="189"/>
      <c r="M128" s="152"/>
      <c r="N128" s="152"/>
      <c r="O128" s="152"/>
      <c r="P128" s="190"/>
      <c r="Q128" s="190"/>
      <c r="R128" s="190"/>
    </row>
    <row r="129" spans="9:18" ht="15" customHeight="1" x14ac:dyDescent="0.2">
      <c r="I129" s="189"/>
      <c r="J129" s="189"/>
      <c r="K129" s="189"/>
      <c r="L129" s="189"/>
      <c r="M129" s="152"/>
      <c r="N129" s="152"/>
      <c r="O129" s="152"/>
      <c r="P129" s="190"/>
      <c r="Q129" s="190"/>
      <c r="R129" s="190"/>
    </row>
    <row r="130" spans="9:18" ht="15" customHeight="1" x14ac:dyDescent="0.2">
      <c r="I130" s="189"/>
      <c r="J130" s="189"/>
      <c r="K130" s="189"/>
      <c r="L130" s="189"/>
      <c r="M130" s="152"/>
      <c r="N130" s="152"/>
      <c r="O130" s="152"/>
      <c r="P130" s="190"/>
      <c r="Q130" s="190"/>
      <c r="R130" s="190"/>
    </row>
    <row r="131" spans="9:18" ht="15" customHeight="1" x14ac:dyDescent="0.2">
      <c r="I131" s="189"/>
      <c r="J131" s="189"/>
      <c r="K131" s="189"/>
      <c r="L131" s="189"/>
      <c r="M131" s="152"/>
      <c r="N131" s="152"/>
      <c r="O131" s="152"/>
      <c r="P131" s="190"/>
      <c r="Q131" s="190"/>
      <c r="R131" s="190"/>
    </row>
    <row r="132" spans="9:18" ht="15" customHeight="1" x14ac:dyDescent="0.2">
      <c r="I132" s="189"/>
      <c r="J132" s="189"/>
      <c r="K132" s="189"/>
      <c r="L132" s="189"/>
      <c r="M132" s="152"/>
      <c r="N132" s="152"/>
      <c r="O132" s="152"/>
      <c r="P132" s="190"/>
      <c r="Q132" s="190"/>
      <c r="R132" s="190"/>
    </row>
    <row r="133" spans="9:18" ht="15" customHeight="1" x14ac:dyDescent="0.2">
      <c r="I133" s="189"/>
      <c r="J133" s="189"/>
      <c r="K133" s="189"/>
      <c r="L133" s="189"/>
      <c r="M133" s="152"/>
      <c r="N133" s="152"/>
      <c r="O133" s="152"/>
      <c r="P133" s="190"/>
      <c r="Q133" s="190"/>
      <c r="R133" s="190"/>
    </row>
    <row r="134" spans="9:18" ht="15" customHeight="1" x14ac:dyDescent="0.2">
      <c r="I134" s="189"/>
      <c r="J134" s="189"/>
      <c r="K134" s="189"/>
      <c r="L134" s="189"/>
      <c r="M134" s="152"/>
      <c r="N134" s="152"/>
      <c r="O134" s="152"/>
      <c r="P134" s="190"/>
      <c r="Q134" s="190"/>
      <c r="R134" s="190"/>
    </row>
    <row r="135" spans="9:18" ht="15" customHeight="1" x14ac:dyDescent="0.2">
      <c r="I135" s="189"/>
      <c r="J135" s="189"/>
      <c r="K135" s="189"/>
      <c r="L135" s="189"/>
      <c r="M135" s="152"/>
      <c r="N135" s="152"/>
      <c r="O135" s="152"/>
      <c r="P135" s="190"/>
      <c r="Q135" s="190"/>
      <c r="R135" s="190"/>
    </row>
    <row r="136" spans="9:18" ht="15" customHeight="1" x14ac:dyDescent="0.2">
      <c r="I136" s="189"/>
      <c r="J136" s="189"/>
      <c r="K136" s="189"/>
      <c r="L136" s="189"/>
      <c r="M136" s="152"/>
      <c r="N136" s="152"/>
      <c r="O136" s="152"/>
      <c r="P136" s="190"/>
      <c r="Q136" s="190"/>
      <c r="R136" s="190"/>
    </row>
    <row r="137" spans="9:18" ht="15" customHeight="1" x14ac:dyDescent="0.2">
      <c r="I137" s="189"/>
      <c r="J137" s="189"/>
      <c r="K137" s="189"/>
      <c r="L137" s="189"/>
      <c r="M137" s="152"/>
      <c r="N137" s="152"/>
      <c r="O137" s="152"/>
      <c r="P137" s="190"/>
      <c r="Q137" s="190"/>
      <c r="R137" s="190"/>
    </row>
    <row r="138" spans="9:18" ht="15" customHeight="1" x14ac:dyDescent="0.2">
      <c r="I138" s="189"/>
      <c r="J138" s="189"/>
      <c r="K138" s="189"/>
      <c r="L138" s="189"/>
      <c r="M138" s="152"/>
      <c r="N138" s="152"/>
      <c r="O138" s="152"/>
      <c r="P138" s="190"/>
      <c r="Q138" s="190"/>
      <c r="R138" s="190"/>
    </row>
    <row r="139" spans="9:18" ht="15" customHeight="1" x14ac:dyDescent="0.2">
      <c r="I139" s="189"/>
      <c r="J139" s="189"/>
      <c r="K139" s="189"/>
      <c r="L139" s="189"/>
      <c r="M139" s="152"/>
      <c r="N139" s="152"/>
      <c r="O139" s="152"/>
      <c r="P139" s="190"/>
      <c r="Q139" s="190"/>
      <c r="R139" s="190"/>
    </row>
    <row r="140" spans="9:18" ht="15" customHeight="1" x14ac:dyDescent="0.2">
      <c r="I140" s="189"/>
      <c r="J140" s="189"/>
      <c r="K140" s="189"/>
      <c r="L140" s="189"/>
      <c r="M140" s="152"/>
      <c r="N140" s="152"/>
      <c r="O140" s="152"/>
      <c r="P140" s="190"/>
      <c r="Q140" s="190"/>
      <c r="R140" s="190"/>
    </row>
    <row r="141" spans="9:18" ht="15" customHeight="1" x14ac:dyDescent="0.2">
      <c r="I141" s="189"/>
      <c r="J141" s="189"/>
      <c r="K141" s="189"/>
      <c r="L141" s="189"/>
      <c r="M141" s="152"/>
      <c r="N141" s="152"/>
      <c r="O141" s="152"/>
      <c r="P141" s="190"/>
      <c r="Q141" s="190"/>
      <c r="R141" s="190"/>
    </row>
    <row r="142" spans="9:18" ht="15" customHeight="1" x14ac:dyDescent="0.2">
      <c r="I142" s="189"/>
      <c r="J142" s="189"/>
      <c r="K142" s="189"/>
      <c r="L142" s="189"/>
      <c r="M142" s="152"/>
      <c r="N142" s="152"/>
      <c r="O142" s="152"/>
      <c r="P142" s="190"/>
      <c r="Q142" s="190"/>
      <c r="R142" s="190"/>
    </row>
    <row r="143" spans="9:18" ht="15" customHeight="1" x14ac:dyDescent="0.2">
      <c r="I143" s="189"/>
      <c r="J143" s="189"/>
      <c r="K143" s="189"/>
      <c r="L143" s="189"/>
      <c r="M143" s="152"/>
      <c r="N143" s="152"/>
      <c r="O143" s="152"/>
      <c r="P143" s="190"/>
      <c r="Q143" s="190"/>
      <c r="R143" s="190"/>
    </row>
    <row r="144" spans="9:18" ht="15" customHeight="1" x14ac:dyDescent="0.2">
      <c r="I144" s="189"/>
      <c r="J144" s="189"/>
      <c r="K144" s="189"/>
      <c r="L144" s="189"/>
      <c r="M144" s="152"/>
      <c r="N144" s="152"/>
      <c r="O144" s="152"/>
      <c r="P144" s="190"/>
      <c r="Q144" s="190"/>
      <c r="R144" s="190"/>
    </row>
    <row r="145" spans="9:18" ht="15" customHeight="1" x14ac:dyDescent="0.2">
      <c r="I145" s="189"/>
      <c r="J145" s="189"/>
      <c r="K145" s="189"/>
      <c r="L145" s="189"/>
      <c r="M145" s="152"/>
      <c r="N145" s="152"/>
      <c r="O145" s="152"/>
      <c r="P145" s="190"/>
      <c r="Q145" s="190"/>
      <c r="R145" s="190"/>
    </row>
    <row r="146" spans="9:18" ht="15" customHeight="1" x14ac:dyDescent="0.2">
      <c r="I146" s="189"/>
      <c r="J146" s="189"/>
      <c r="K146" s="189"/>
      <c r="L146" s="189"/>
      <c r="M146" s="152"/>
      <c r="N146" s="152"/>
      <c r="O146" s="152"/>
      <c r="P146" s="190"/>
      <c r="Q146" s="190"/>
      <c r="R146" s="190"/>
    </row>
    <row r="147" spans="9:18" ht="15" customHeight="1" x14ac:dyDescent="0.2">
      <c r="I147" s="189"/>
      <c r="J147" s="189"/>
      <c r="K147" s="189"/>
      <c r="L147" s="189"/>
      <c r="M147" s="152"/>
      <c r="N147" s="152"/>
      <c r="O147" s="152"/>
      <c r="P147" s="190"/>
      <c r="Q147" s="190"/>
      <c r="R147" s="190"/>
    </row>
    <row r="148" spans="9:18" ht="15" customHeight="1" x14ac:dyDescent="0.2">
      <c r="I148" s="189"/>
      <c r="J148" s="189"/>
      <c r="K148" s="189"/>
      <c r="L148" s="189"/>
      <c r="M148" s="152"/>
      <c r="N148" s="152"/>
      <c r="O148" s="152"/>
      <c r="P148" s="190"/>
      <c r="Q148" s="190"/>
      <c r="R148" s="190"/>
    </row>
    <row r="149" spans="9:18" ht="15" customHeight="1" x14ac:dyDescent="0.2">
      <c r="I149" s="189"/>
      <c r="J149" s="189"/>
      <c r="K149" s="189"/>
      <c r="L149" s="189"/>
      <c r="M149" s="152"/>
      <c r="N149" s="152"/>
      <c r="O149" s="152"/>
      <c r="P149" s="190"/>
      <c r="Q149" s="190"/>
      <c r="R149" s="190"/>
    </row>
    <row r="150" spans="9:18" ht="15" customHeight="1" x14ac:dyDescent="0.2">
      <c r="I150" s="189"/>
      <c r="J150" s="189"/>
      <c r="K150" s="189"/>
      <c r="L150" s="189"/>
      <c r="M150" s="152"/>
      <c r="N150" s="152"/>
      <c r="O150" s="152"/>
      <c r="P150" s="190"/>
      <c r="Q150" s="190"/>
      <c r="R150" s="190"/>
    </row>
    <row r="151" spans="9:18" ht="15" customHeight="1" x14ac:dyDescent="0.2">
      <c r="I151" s="189"/>
      <c r="J151" s="189"/>
      <c r="K151" s="189"/>
      <c r="L151" s="189"/>
      <c r="M151" s="152"/>
      <c r="N151" s="152"/>
      <c r="O151" s="152"/>
      <c r="P151" s="190"/>
      <c r="Q151" s="190"/>
      <c r="R151" s="190"/>
    </row>
    <row r="152" spans="9:18" ht="15" customHeight="1" x14ac:dyDescent="0.2">
      <c r="I152" s="189"/>
      <c r="J152" s="189"/>
      <c r="K152" s="189"/>
      <c r="L152" s="189"/>
      <c r="M152" s="152"/>
      <c r="N152" s="152"/>
      <c r="O152" s="152"/>
      <c r="P152" s="190"/>
      <c r="Q152" s="190"/>
      <c r="R152" s="190"/>
    </row>
    <row r="153" spans="9:18" ht="15" customHeight="1" x14ac:dyDescent="0.2">
      <c r="I153" s="189"/>
      <c r="J153" s="189"/>
      <c r="K153" s="189"/>
      <c r="L153" s="189"/>
      <c r="M153" s="152"/>
      <c r="N153" s="152"/>
      <c r="O153" s="152"/>
      <c r="P153" s="190"/>
      <c r="Q153" s="190"/>
      <c r="R153" s="190"/>
    </row>
    <row r="154" spans="9:18" ht="15" customHeight="1" x14ac:dyDescent="0.2">
      <c r="I154" s="189"/>
      <c r="J154" s="189"/>
      <c r="K154" s="189"/>
      <c r="L154" s="189"/>
      <c r="M154" s="152"/>
      <c r="N154" s="152"/>
      <c r="O154" s="152"/>
      <c r="P154" s="190"/>
      <c r="Q154" s="190"/>
      <c r="R154" s="190"/>
    </row>
    <row r="155" spans="9:18" ht="15" customHeight="1" x14ac:dyDescent="0.2">
      <c r="I155" s="189"/>
      <c r="J155" s="189"/>
      <c r="K155" s="189"/>
      <c r="L155" s="189"/>
      <c r="M155" s="152"/>
      <c r="N155" s="152"/>
      <c r="O155" s="152"/>
      <c r="P155" s="190"/>
      <c r="Q155" s="190"/>
      <c r="R155" s="190"/>
    </row>
    <row r="156" spans="9:18" ht="15" customHeight="1" x14ac:dyDescent="0.2">
      <c r="I156" s="189"/>
      <c r="J156" s="189"/>
      <c r="K156" s="189"/>
      <c r="L156" s="189"/>
      <c r="M156" s="152"/>
      <c r="N156" s="152"/>
      <c r="O156" s="152"/>
      <c r="P156" s="190"/>
      <c r="Q156" s="190"/>
      <c r="R156" s="190"/>
    </row>
    <row r="157" spans="9:18" ht="15" customHeight="1" x14ac:dyDescent="0.2">
      <c r="I157" s="189"/>
      <c r="J157" s="189"/>
      <c r="K157" s="189"/>
      <c r="L157" s="189"/>
      <c r="M157" s="152"/>
      <c r="N157" s="152"/>
      <c r="O157" s="152"/>
      <c r="P157" s="190"/>
      <c r="Q157" s="190"/>
      <c r="R157" s="190"/>
    </row>
    <row r="158" spans="9:18" ht="15" customHeight="1" x14ac:dyDescent="0.2">
      <c r="I158" s="189"/>
      <c r="J158" s="189"/>
      <c r="K158" s="189"/>
      <c r="L158" s="189"/>
      <c r="M158" s="152"/>
      <c r="N158" s="152"/>
      <c r="O158" s="152"/>
      <c r="P158" s="190"/>
      <c r="Q158" s="190"/>
      <c r="R158" s="190"/>
    </row>
    <row r="159" spans="9:18" ht="15" customHeight="1" x14ac:dyDescent="0.2">
      <c r="I159" s="189"/>
      <c r="J159" s="189"/>
      <c r="K159" s="189"/>
      <c r="L159" s="189"/>
      <c r="M159" s="152"/>
      <c r="N159" s="152"/>
      <c r="O159" s="152"/>
      <c r="P159" s="190"/>
      <c r="Q159" s="190"/>
      <c r="R159" s="190"/>
    </row>
    <row r="160" spans="9:18" ht="15" customHeight="1" x14ac:dyDescent="0.2">
      <c r="I160" s="189"/>
      <c r="J160" s="189"/>
      <c r="K160" s="189"/>
      <c r="L160" s="189"/>
      <c r="M160" s="152"/>
      <c r="N160" s="152"/>
      <c r="O160" s="152"/>
      <c r="P160" s="190"/>
      <c r="Q160" s="190"/>
      <c r="R160" s="190"/>
    </row>
    <row r="161" spans="9:18" ht="15" customHeight="1" x14ac:dyDescent="0.2">
      <c r="I161" s="189"/>
      <c r="J161" s="189"/>
      <c r="K161" s="189"/>
      <c r="L161" s="189"/>
      <c r="M161" s="152"/>
      <c r="N161" s="152"/>
      <c r="O161" s="152"/>
      <c r="P161" s="190"/>
      <c r="Q161" s="190"/>
      <c r="R161" s="190"/>
    </row>
    <row r="162" spans="9:18" ht="15" customHeight="1" x14ac:dyDescent="0.2">
      <c r="I162" s="189"/>
      <c r="J162" s="189"/>
      <c r="K162" s="189"/>
      <c r="L162" s="189"/>
      <c r="M162" s="152"/>
      <c r="N162" s="152"/>
      <c r="O162" s="152"/>
      <c r="P162" s="190"/>
      <c r="Q162" s="190"/>
      <c r="R162" s="190"/>
    </row>
    <row r="163" spans="9:18" ht="15" customHeight="1" x14ac:dyDescent="0.2">
      <c r="I163" s="189"/>
      <c r="J163" s="189"/>
      <c r="K163" s="189"/>
      <c r="L163" s="189"/>
      <c r="M163" s="152"/>
      <c r="N163" s="152"/>
      <c r="O163" s="152"/>
      <c r="P163" s="190"/>
      <c r="Q163" s="190"/>
      <c r="R163" s="190"/>
    </row>
    <row r="164" spans="9:18" ht="15" customHeight="1" x14ac:dyDescent="0.2">
      <c r="I164" s="189"/>
      <c r="J164" s="189"/>
      <c r="K164" s="189"/>
      <c r="L164" s="189"/>
      <c r="M164" s="152"/>
      <c r="N164" s="152"/>
      <c r="O164" s="152"/>
      <c r="P164" s="190"/>
      <c r="Q164" s="190"/>
      <c r="R164" s="190"/>
    </row>
    <row r="165" spans="9:18" ht="15" customHeight="1" x14ac:dyDescent="0.2">
      <c r="I165" s="189"/>
      <c r="J165" s="189"/>
      <c r="K165" s="189"/>
      <c r="L165" s="189"/>
      <c r="M165" s="152"/>
      <c r="N165" s="152"/>
      <c r="O165" s="152"/>
      <c r="P165" s="190"/>
      <c r="Q165" s="190"/>
      <c r="R165" s="190"/>
    </row>
    <row r="166" spans="9:18" ht="15" customHeight="1" x14ac:dyDescent="0.2">
      <c r="I166" s="189"/>
      <c r="J166" s="189"/>
      <c r="K166" s="189"/>
      <c r="L166" s="189"/>
      <c r="M166" s="152"/>
      <c r="N166" s="152"/>
      <c r="O166" s="152"/>
      <c r="P166" s="190"/>
      <c r="Q166" s="190"/>
      <c r="R166" s="190"/>
    </row>
    <row r="167" spans="9:18" ht="15" customHeight="1" x14ac:dyDescent="0.2">
      <c r="I167" s="189"/>
      <c r="J167" s="189"/>
      <c r="K167" s="189"/>
      <c r="L167" s="189"/>
      <c r="M167" s="152"/>
      <c r="N167" s="152"/>
      <c r="O167" s="152"/>
      <c r="P167" s="190"/>
      <c r="Q167" s="190"/>
      <c r="R167" s="190"/>
    </row>
    <row r="168" spans="9:18" ht="15" customHeight="1" x14ac:dyDescent="0.2">
      <c r="I168" s="189"/>
      <c r="J168" s="189"/>
      <c r="K168" s="189"/>
      <c r="L168" s="189"/>
      <c r="M168" s="152"/>
      <c r="N168" s="152"/>
      <c r="O168" s="152"/>
      <c r="P168" s="190"/>
      <c r="Q168" s="190"/>
      <c r="R168" s="190"/>
    </row>
    <row r="169" spans="9:18" ht="15" customHeight="1" x14ac:dyDescent="0.2">
      <c r="I169" s="189"/>
      <c r="J169" s="189"/>
      <c r="K169" s="189"/>
      <c r="L169" s="189"/>
      <c r="M169" s="152"/>
      <c r="N169" s="152"/>
      <c r="O169" s="152"/>
      <c r="P169" s="190"/>
      <c r="Q169" s="190"/>
      <c r="R169" s="190"/>
    </row>
    <row r="170" spans="9:18" ht="15" customHeight="1" x14ac:dyDescent="0.2">
      <c r="I170" s="189"/>
      <c r="J170" s="189"/>
      <c r="K170" s="189"/>
      <c r="L170" s="189"/>
      <c r="M170" s="152"/>
      <c r="N170" s="152"/>
      <c r="O170" s="152"/>
      <c r="P170" s="190"/>
      <c r="Q170" s="190"/>
      <c r="R170" s="190"/>
    </row>
    <row r="171" spans="9:18" ht="15" customHeight="1" x14ac:dyDescent="0.2">
      <c r="I171" s="189"/>
      <c r="J171" s="189"/>
      <c r="K171" s="189"/>
      <c r="L171" s="189"/>
      <c r="M171" s="152"/>
      <c r="N171" s="152"/>
      <c r="O171" s="152"/>
      <c r="P171" s="190"/>
      <c r="Q171" s="190"/>
      <c r="R171" s="190"/>
    </row>
    <row r="172" spans="9:18" ht="15" customHeight="1" x14ac:dyDescent="0.2">
      <c r="I172" s="189"/>
      <c r="J172" s="189"/>
      <c r="K172" s="189"/>
      <c r="L172" s="189"/>
      <c r="M172" s="152"/>
      <c r="N172" s="152"/>
      <c r="O172" s="152"/>
      <c r="P172" s="190"/>
      <c r="Q172" s="190"/>
      <c r="R172" s="190"/>
    </row>
    <row r="173" spans="9:18" ht="15" customHeight="1" x14ac:dyDescent="0.2">
      <c r="I173" s="189"/>
      <c r="J173" s="189"/>
      <c r="K173" s="189"/>
      <c r="L173" s="189"/>
      <c r="M173" s="152"/>
      <c r="N173" s="152"/>
      <c r="O173" s="152"/>
      <c r="P173" s="190"/>
      <c r="Q173" s="190"/>
      <c r="R173" s="190"/>
    </row>
    <row r="174" spans="9:18" ht="15" customHeight="1" x14ac:dyDescent="0.2">
      <c r="I174" s="189"/>
      <c r="J174" s="189"/>
      <c r="K174" s="189"/>
      <c r="L174" s="189"/>
      <c r="M174" s="152"/>
      <c r="N174" s="152"/>
      <c r="O174" s="152"/>
      <c r="P174" s="190"/>
      <c r="Q174" s="190"/>
      <c r="R174" s="190"/>
    </row>
    <row r="175" spans="9:18" ht="15" customHeight="1" x14ac:dyDescent="0.2">
      <c r="I175" s="189"/>
      <c r="J175" s="189"/>
      <c r="K175" s="189"/>
      <c r="L175" s="189"/>
      <c r="M175" s="152"/>
      <c r="N175" s="152"/>
      <c r="O175" s="152"/>
      <c r="P175" s="190"/>
      <c r="Q175" s="190"/>
      <c r="R175" s="190"/>
    </row>
    <row r="176" spans="9:18" ht="15" customHeight="1" x14ac:dyDescent="0.2">
      <c r="I176" s="189"/>
      <c r="J176" s="189"/>
      <c r="K176" s="189"/>
      <c r="L176" s="189"/>
      <c r="M176" s="152"/>
      <c r="N176" s="152"/>
      <c r="O176" s="152"/>
      <c r="P176" s="190"/>
      <c r="Q176" s="190"/>
      <c r="R176" s="190"/>
    </row>
    <row r="177" spans="9:18" ht="15" customHeight="1" x14ac:dyDescent="0.2">
      <c r="I177" s="189"/>
      <c r="J177" s="189"/>
      <c r="K177" s="189"/>
      <c r="L177" s="189"/>
      <c r="M177" s="152"/>
      <c r="N177" s="152"/>
      <c r="O177" s="152"/>
      <c r="P177" s="190"/>
      <c r="Q177" s="190"/>
      <c r="R177" s="190"/>
    </row>
    <row r="178" spans="9:18" ht="15" customHeight="1" x14ac:dyDescent="0.2">
      <c r="I178" s="189"/>
      <c r="J178" s="189"/>
      <c r="K178" s="189"/>
      <c r="L178" s="189"/>
      <c r="M178" s="152"/>
      <c r="N178" s="152"/>
      <c r="O178" s="152"/>
      <c r="P178" s="190"/>
      <c r="Q178" s="190"/>
      <c r="R178" s="190"/>
    </row>
    <row r="179" spans="9:18" ht="15" customHeight="1" x14ac:dyDescent="0.2">
      <c r="I179" s="189"/>
      <c r="J179" s="189"/>
      <c r="K179" s="189"/>
      <c r="L179" s="189"/>
      <c r="M179" s="152"/>
      <c r="N179" s="152"/>
      <c r="O179" s="152"/>
      <c r="P179" s="190"/>
      <c r="Q179" s="190"/>
      <c r="R179" s="190"/>
    </row>
    <row r="180" spans="9:18" ht="15" customHeight="1" x14ac:dyDescent="0.2">
      <c r="I180" s="189"/>
      <c r="J180" s="189"/>
      <c r="K180" s="189"/>
      <c r="L180" s="189"/>
      <c r="M180" s="152"/>
      <c r="N180" s="152"/>
      <c r="O180" s="152"/>
      <c r="P180" s="190"/>
      <c r="Q180" s="190"/>
      <c r="R180" s="190"/>
    </row>
    <row r="181" spans="9:18" ht="15" customHeight="1" x14ac:dyDescent="0.2">
      <c r="I181" s="189"/>
      <c r="J181" s="189"/>
      <c r="K181" s="189"/>
      <c r="L181" s="189"/>
      <c r="M181" s="152"/>
      <c r="N181" s="152"/>
      <c r="O181" s="152"/>
      <c r="P181" s="190"/>
      <c r="Q181" s="190"/>
      <c r="R181" s="190"/>
    </row>
    <row r="182" spans="9:18" ht="15" customHeight="1" x14ac:dyDescent="0.2">
      <c r="I182" s="189"/>
      <c r="J182" s="189"/>
      <c r="K182" s="189"/>
      <c r="L182" s="189"/>
      <c r="M182" s="152"/>
      <c r="N182" s="152"/>
      <c r="O182" s="152"/>
      <c r="P182" s="190"/>
      <c r="Q182" s="190"/>
      <c r="R182" s="190"/>
    </row>
    <row r="183" spans="9:18" ht="15" customHeight="1" x14ac:dyDescent="0.2">
      <c r="I183" s="189"/>
      <c r="J183" s="189"/>
      <c r="K183" s="189"/>
      <c r="L183" s="189"/>
      <c r="M183" s="152"/>
      <c r="N183" s="152"/>
      <c r="O183" s="152"/>
      <c r="P183" s="190"/>
      <c r="Q183" s="190"/>
      <c r="R183" s="190"/>
    </row>
    <row r="184" spans="9:18" ht="15" customHeight="1" x14ac:dyDescent="0.2">
      <c r="I184" s="189"/>
      <c r="J184" s="189"/>
      <c r="K184" s="189"/>
      <c r="L184" s="189"/>
      <c r="M184" s="152"/>
      <c r="N184" s="152"/>
      <c r="O184" s="152"/>
      <c r="P184" s="190"/>
      <c r="Q184" s="190"/>
      <c r="R184" s="190"/>
    </row>
    <row r="185" spans="9:18" ht="15" customHeight="1" x14ac:dyDescent="0.2">
      <c r="I185" s="189"/>
      <c r="J185" s="189"/>
      <c r="K185" s="189"/>
      <c r="L185" s="189"/>
      <c r="M185" s="152"/>
      <c r="N185" s="152"/>
      <c r="O185" s="152"/>
      <c r="P185" s="190"/>
      <c r="Q185" s="190"/>
      <c r="R185" s="190"/>
    </row>
    <row r="186" spans="9:18" ht="15" customHeight="1" x14ac:dyDescent="0.2">
      <c r="I186" s="189"/>
      <c r="J186" s="189"/>
      <c r="K186" s="189"/>
      <c r="L186" s="189"/>
      <c r="M186" s="152"/>
      <c r="N186" s="152"/>
      <c r="O186" s="152"/>
      <c r="P186" s="190"/>
      <c r="Q186" s="190"/>
      <c r="R186" s="190"/>
    </row>
    <row r="187" spans="9:18" ht="15" customHeight="1" x14ac:dyDescent="0.2">
      <c r="I187" s="189"/>
      <c r="J187" s="189"/>
      <c r="K187" s="189"/>
      <c r="L187" s="189"/>
      <c r="M187" s="152"/>
      <c r="N187" s="152"/>
      <c r="O187" s="152"/>
      <c r="P187" s="190"/>
      <c r="Q187" s="190"/>
      <c r="R187" s="190"/>
    </row>
    <row r="188" spans="9:18" ht="15" customHeight="1" x14ac:dyDescent="0.2">
      <c r="I188" s="189"/>
      <c r="J188" s="189"/>
      <c r="K188" s="189"/>
      <c r="L188" s="189"/>
      <c r="M188" s="152"/>
      <c r="N188" s="152"/>
      <c r="O188" s="152"/>
      <c r="P188" s="190"/>
      <c r="Q188" s="190"/>
      <c r="R188" s="190"/>
    </row>
    <row r="189" spans="9:18" ht="15" customHeight="1" x14ac:dyDescent="0.2">
      <c r="I189" s="189"/>
      <c r="J189" s="189"/>
      <c r="K189" s="189"/>
      <c r="L189" s="189"/>
      <c r="M189" s="152"/>
      <c r="N189" s="152"/>
      <c r="O189" s="152"/>
      <c r="P189" s="190"/>
      <c r="Q189" s="190"/>
      <c r="R189" s="190"/>
    </row>
    <row r="190" spans="9:18" ht="15" customHeight="1" x14ac:dyDescent="0.2">
      <c r="I190" s="189"/>
      <c r="J190" s="189"/>
      <c r="K190" s="189"/>
      <c r="L190" s="189"/>
      <c r="M190" s="152"/>
      <c r="N190" s="152"/>
      <c r="O190" s="152"/>
      <c r="P190" s="190"/>
      <c r="Q190" s="190"/>
      <c r="R190" s="190"/>
    </row>
    <row r="191" spans="9:18" ht="15" customHeight="1" x14ac:dyDescent="0.2">
      <c r="I191" s="189"/>
      <c r="J191" s="189"/>
      <c r="K191" s="189"/>
      <c r="L191" s="189"/>
      <c r="M191" s="152"/>
      <c r="N191" s="152"/>
      <c r="O191" s="152"/>
      <c r="P191" s="190"/>
      <c r="Q191" s="190"/>
      <c r="R191" s="190"/>
    </row>
    <row r="192" spans="9:18" ht="15" customHeight="1" x14ac:dyDescent="0.2">
      <c r="I192" s="189"/>
      <c r="J192" s="189"/>
      <c r="K192" s="189"/>
      <c r="L192" s="189"/>
      <c r="M192" s="152"/>
      <c r="N192" s="152"/>
      <c r="O192" s="152"/>
      <c r="P192" s="190"/>
      <c r="Q192" s="190"/>
      <c r="R192" s="190"/>
    </row>
    <row r="193" spans="9:18" ht="15" customHeight="1" x14ac:dyDescent="0.2">
      <c r="I193" s="189"/>
      <c r="J193" s="189"/>
      <c r="K193" s="189"/>
      <c r="L193" s="189"/>
      <c r="M193" s="152"/>
      <c r="N193" s="152"/>
      <c r="O193" s="152"/>
      <c r="P193" s="190"/>
      <c r="Q193" s="190"/>
      <c r="R193" s="190"/>
    </row>
    <row r="194" spans="9:18" ht="15" customHeight="1" x14ac:dyDescent="0.2">
      <c r="I194" s="189"/>
      <c r="J194" s="189"/>
      <c r="K194" s="189"/>
      <c r="L194" s="189"/>
      <c r="M194" s="152"/>
      <c r="N194" s="152"/>
      <c r="O194" s="152"/>
      <c r="P194" s="190"/>
      <c r="Q194" s="190"/>
      <c r="R194" s="190"/>
    </row>
    <row r="195" spans="9:18" ht="15" customHeight="1" x14ac:dyDescent="0.2">
      <c r="I195" s="189"/>
      <c r="J195" s="189"/>
      <c r="K195" s="189"/>
      <c r="L195" s="189"/>
      <c r="M195" s="152"/>
      <c r="N195" s="152"/>
      <c r="O195" s="152"/>
      <c r="P195" s="190"/>
      <c r="Q195" s="190"/>
      <c r="R195" s="190"/>
    </row>
    <row r="196" spans="9:18" ht="15" customHeight="1" x14ac:dyDescent="0.2">
      <c r="I196" s="189"/>
      <c r="J196" s="189"/>
      <c r="K196" s="189"/>
      <c r="L196" s="189"/>
      <c r="M196" s="152"/>
      <c r="N196" s="152"/>
      <c r="O196" s="152"/>
      <c r="P196" s="190"/>
      <c r="Q196" s="190"/>
      <c r="R196" s="190"/>
    </row>
    <row r="197" spans="9:18" ht="15" customHeight="1" x14ac:dyDescent="0.2">
      <c r="I197" s="189"/>
      <c r="J197" s="189"/>
      <c r="K197" s="189"/>
      <c r="L197" s="189"/>
      <c r="M197" s="152"/>
      <c r="N197" s="152"/>
      <c r="O197" s="152"/>
      <c r="P197" s="190"/>
      <c r="Q197" s="190"/>
      <c r="R197" s="190"/>
    </row>
    <row r="198" spans="9:18" ht="15" customHeight="1" x14ac:dyDescent="0.2">
      <c r="I198" s="189"/>
      <c r="J198" s="189"/>
      <c r="K198" s="189"/>
      <c r="L198" s="189"/>
      <c r="M198" s="152"/>
      <c r="N198" s="152"/>
      <c r="O198" s="152"/>
      <c r="P198" s="190"/>
      <c r="Q198" s="190"/>
      <c r="R198" s="190"/>
    </row>
    <row r="199" spans="9:18" ht="15" customHeight="1" x14ac:dyDescent="0.2">
      <c r="I199" s="189"/>
      <c r="J199" s="189"/>
      <c r="K199" s="189"/>
      <c r="L199" s="189"/>
      <c r="M199" s="152"/>
      <c r="N199" s="152"/>
      <c r="O199" s="152"/>
      <c r="P199" s="190"/>
      <c r="Q199" s="190"/>
      <c r="R199" s="190"/>
    </row>
    <row r="200" spans="9:18" ht="15" customHeight="1" x14ac:dyDescent="0.2">
      <c r="I200" s="189"/>
      <c r="J200" s="189"/>
      <c r="K200" s="189"/>
      <c r="L200" s="189"/>
      <c r="M200" s="152"/>
      <c r="N200" s="152"/>
      <c r="O200" s="152"/>
      <c r="P200" s="190"/>
      <c r="Q200" s="190"/>
      <c r="R200" s="190"/>
    </row>
    <row r="201" spans="9:18" ht="15" customHeight="1" x14ac:dyDescent="0.2">
      <c r="I201" s="189"/>
      <c r="J201" s="189"/>
      <c r="K201" s="189"/>
      <c r="L201" s="189"/>
      <c r="M201" s="152"/>
      <c r="N201" s="152"/>
      <c r="O201" s="152"/>
      <c r="P201" s="190"/>
      <c r="Q201" s="190"/>
      <c r="R201" s="190"/>
    </row>
    <row r="202" spans="9:18" ht="15" customHeight="1" x14ac:dyDescent="0.2">
      <c r="I202" s="189"/>
      <c r="J202" s="189"/>
      <c r="K202" s="189"/>
      <c r="L202" s="189"/>
      <c r="M202" s="152"/>
      <c r="N202" s="152"/>
      <c r="O202" s="152"/>
      <c r="P202" s="190"/>
      <c r="Q202" s="190"/>
      <c r="R202" s="190"/>
    </row>
    <row r="203" spans="9:18" ht="15" customHeight="1" x14ac:dyDescent="0.2">
      <c r="I203" s="189"/>
      <c r="J203" s="189"/>
      <c r="K203" s="189"/>
      <c r="L203" s="189"/>
      <c r="M203" s="152"/>
      <c r="N203" s="152"/>
      <c r="O203" s="152"/>
      <c r="P203" s="190"/>
      <c r="Q203" s="190"/>
      <c r="R203" s="190"/>
    </row>
    <row r="204" spans="9:18" ht="15" customHeight="1" x14ac:dyDescent="0.2">
      <c r="I204" s="189"/>
      <c r="J204" s="189"/>
      <c r="K204" s="189"/>
      <c r="L204" s="189"/>
      <c r="M204" s="152"/>
      <c r="N204" s="152"/>
      <c r="O204" s="152"/>
      <c r="P204" s="190"/>
      <c r="Q204" s="190"/>
      <c r="R204" s="190"/>
    </row>
    <row r="205" spans="9:18" ht="15" customHeight="1" x14ac:dyDescent="0.2">
      <c r="I205" s="189"/>
      <c r="J205" s="189"/>
      <c r="K205" s="189"/>
      <c r="L205" s="189"/>
      <c r="M205" s="152"/>
      <c r="N205" s="152"/>
      <c r="O205" s="152"/>
      <c r="P205" s="190"/>
      <c r="Q205" s="190"/>
      <c r="R205" s="190"/>
    </row>
    <row r="206" spans="9:18" ht="15" customHeight="1" x14ac:dyDescent="0.2">
      <c r="I206" s="189"/>
      <c r="J206" s="189"/>
      <c r="K206" s="189"/>
      <c r="L206" s="189"/>
      <c r="M206" s="152"/>
      <c r="N206" s="152"/>
      <c r="O206" s="152"/>
      <c r="P206" s="190"/>
      <c r="Q206" s="190"/>
      <c r="R206" s="190"/>
    </row>
    <row r="207" spans="9:18" ht="15" customHeight="1" x14ac:dyDescent="0.2">
      <c r="I207" s="189"/>
      <c r="J207" s="189"/>
      <c r="K207" s="189"/>
      <c r="L207" s="189"/>
      <c r="M207" s="152"/>
      <c r="N207" s="152"/>
      <c r="O207" s="152"/>
      <c r="P207" s="190"/>
      <c r="Q207" s="190"/>
      <c r="R207" s="190"/>
    </row>
    <row r="208" spans="9:18" ht="15" customHeight="1" x14ac:dyDescent="0.2">
      <c r="I208" s="189"/>
      <c r="J208" s="189"/>
      <c r="K208" s="189"/>
      <c r="L208" s="189"/>
      <c r="M208" s="152"/>
      <c r="N208" s="152"/>
      <c r="O208" s="152"/>
      <c r="P208" s="190"/>
      <c r="Q208" s="190"/>
      <c r="R208" s="190"/>
    </row>
    <row r="209" spans="9:18" ht="15" customHeight="1" x14ac:dyDescent="0.2">
      <c r="I209" s="189"/>
      <c r="J209" s="189"/>
      <c r="K209" s="189"/>
      <c r="L209" s="189"/>
      <c r="M209" s="152"/>
      <c r="N209" s="152"/>
      <c r="O209" s="152"/>
      <c r="P209" s="190"/>
      <c r="Q209" s="190"/>
      <c r="R209" s="190"/>
    </row>
    <row r="210" spans="9:18" ht="15" customHeight="1" x14ac:dyDescent="0.2">
      <c r="I210" s="189"/>
      <c r="J210" s="189"/>
      <c r="K210" s="189"/>
      <c r="L210" s="189"/>
      <c r="M210" s="152"/>
      <c r="N210" s="152"/>
      <c r="O210" s="152"/>
      <c r="P210" s="190"/>
      <c r="Q210" s="190"/>
      <c r="R210" s="190"/>
    </row>
    <row r="211" spans="9:18" ht="15" customHeight="1" x14ac:dyDescent="0.2">
      <c r="I211" s="189"/>
      <c r="J211" s="189"/>
      <c r="K211" s="189"/>
      <c r="L211" s="189"/>
      <c r="M211" s="152"/>
      <c r="N211" s="152"/>
      <c r="O211" s="152"/>
      <c r="P211" s="190"/>
      <c r="Q211" s="190"/>
      <c r="R211" s="190"/>
    </row>
    <row r="212" spans="9:18" ht="15" customHeight="1" x14ac:dyDescent="0.2">
      <c r="I212" s="189"/>
      <c r="J212" s="189"/>
      <c r="K212" s="189"/>
      <c r="L212" s="189"/>
      <c r="M212" s="152"/>
      <c r="N212" s="152"/>
      <c r="O212" s="152"/>
      <c r="P212" s="190"/>
      <c r="Q212" s="190"/>
      <c r="R212" s="190"/>
    </row>
    <row r="213" spans="9:18" ht="15" customHeight="1" x14ac:dyDescent="0.2">
      <c r="I213" s="189"/>
      <c r="J213" s="189"/>
      <c r="K213" s="189"/>
      <c r="L213" s="189"/>
      <c r="M213" s="152"/>
      <c r="N213" s="152"/>
      <c r="O213" s="152"/>
      <c r="P213" s="190"/>
      <c r="Q213" s="190"/>
      <c r="R213" s="190"/>
    </row>
    <row r="214" spans="9:18" ht="15" customHeight="1" x14ac:dyDescent="0.2">
      <c r="I214" s="189"/>
      <c r="J214" s="189"/>
      <c r="K214" s="189"/>
      <c r="L214" s="189"/>
      <c r="M214" s="152"/>
      <c r="N214" s="152"/>
      <c r="O214" s="152"/>
      <c r="P214" s="190"/>
      <c r="Q214" s="190"/>
      <c r="R214" s="190"/>
    </row>
    <row r="215" spans="9:18" ht="15" customHeight="1" x14ac:dyDescent="0.2">
      <c r="I215" s="189"/>
      <c r="J215" s="189"/>
      <c r="K215" s="189"/>
      <c r="L215" s="189"/>
      <c r="M215" s="152"/>
      <c r="N215" s="152"/>
      <c r="O215" s="152"/>
      <c r="P215" s="190"/>
      <c r="Q215" s="190"/>
      <c r="R215" s="190"/>
    </row>
    <row r="216" spans="9:18" ht="15" customHeight="1" x14ac:dyDescent="0.2">
      <c r="I216" s="189"/>
      <c r="J216" s="189"/>
      <c r="K216" s="189"/>
      <c r="L216" s="189"/>
      <c r="M216" s="152"/>
      <c r="N216" s="152"/>
      <c r="O216" s="152"/>
      <c r="P216" s="190"/>
      <c r="Q216" s="190"/>
      <c r="R216" s="190"/>
    </row>
    <row r="217" spans="9:18" ht="15" customHeight="1" x14ac:dyDescent="0.2">
      <c r="I217" s="189"/>
      <c r="J217" s="189"/>
      <c r="K217" s="189"/>
      <c r="L217" s="189"/>
      <c r="M217" s="152"/>
      <c r="N217" s="152"/>
      <c r="O217" s="152"/>
      <c r="P217" s="190"/>
      <c r="Q217" s="190"/>
      <c r="R217" s="190"/>
    </row>
    <row r="218" spans="9:18" ht="15" customHeight="1" x14ac:dyDescent="0.2">
      <c r="I218" s="189"/>
      <c r="J218" s="189"/>
      <c r="K218" s="189"/>
      <c r="L218" s="189"/>
      <c r="M218" s="152"/>
      <c r="N218" s="152"/>
      <c r="O218" s="152"/>
      <c r="P218" s="190"/>
      <c r="Q218" s="190"/>
      <c r="R218" s="190"/>
    </row>
    <row r="219" spans="9:18" ht="15" customHeight="1" x14ac:dyDescent="0.2">
      <c r="I219" s="189"/>
      <c r="J219" s="189"/>
      <c r="K219" s="189"/>
      <c r="L219" s="189"/>
      <c r="M219" s="152"/>
      <c r="N219" s="152"/>
      <c r="O219" s="152"/>
      <c r="P219" s="190"/>
      <c r="Q219" s="190"/>
      <c r="R219" s="190"/>
    </row>
    <row r="220" spans="9:18" ht="15" customHeight="1" x14ac:dyDescent="0.2">
      <c r="I220" s="189"/>
      <c r="J220" s="189"/>
      <c r="K220" s="189"/>
      <c r="L220" s="189"/>
      <c r="M220" s="152"/>
      <c r="N220" s="152"/>
      <c r="O220" s="152"/>
      <c r="P220" s="190"/>
      <c r="Q220" s="190"/>
      <c r="R220" s="190"/>
    </row>
    <row r="221" spans="9:18" ht="15" customHeight="1" x14ac:dyDescent="0.2">
      <c r="I221" s="189"/>
      <c r="J221" s="189"/>
      <c r="K221" s="189"/>
      <c r="L221" s="189"/>
      <c r="M221" s="152"/>
      <c r="N221" s="152"/>
      <c r="O221" s="152"/>
      <c r="P221" s="190"/>
      <c r="Q221" s="190"/>
      <c r="R221" s="190"/>
    </row>
    <row r="222" spans="9:18" ht="15" customHeight="1" x14ac:dyDescent="0.2">
      <c r="I222" s="189"/>
      <c r="J222" s="189"/>
      <c r="K222" s="189"/>
      <c r="L222" s="189"/>
      <c r="M222" s="152"/>
      <c r="N222" s="152"/>
      <c r="O222" s="152"/>
      <c r="P222" s="190"/>
      <c r="Q222" s="190"/>
      <c r="R222" s="190"/>
    </row>
    <row r="223" spans="9:18" ht="15" customHeight="1" x14ac:dyDescent="0.2">
      <c r="I223" s="189"/>
      <c r="J223" s="189"/>
      <c r="K223" s="189"/>
      <c r="L223" s="189"/>
      <c r="M223" s="152"/>
      <c r="N223" s="152"/>
      <c r="O223" s="152"/>
      <c r="P223" s="190"/>
      <c r="Q223" s="190"/>
      <c r="R223" s="190"/>
    </row>
    <row r="224" spans="9:18" ht="15" customHeight="1" x14ac:dyDescent="0.2">
      <c r="I224" s="189"/>
      <c r="J224" s="189"/>
      <c r="K224" s="189"/>
      <c r="L224" s="189"/>
      <c r="M224" s="152"/>
      <c r="N224" s="152"/>
      <c r="O224" s="152"/>
      <c r="P224" s="190"/>
      <c r="Q224" s="190"/>
      <c r="R224" s="190"/>
    </row>
    <row r="225" spans="9:18" ht="15" customHeight="1" x14ac:dyDescent="0.2">
      <c r="I225" s="189"/>
      <c r="J225" s="189"/>
      <c r="K225" s="189"/>
      <c r="L225" s="189"/>
      <c r="M225" s="152"/>
      <c r="N225" s="152"/>
      <c r="O225" s="152"/>
      <c r="P225" s="190"/>
      <c r="Q225" s="190"/>
      <c r="R225" s="190"/>
    </row>
    <row r="226" spans="9:18" ht="15" customHeight="1" x14ac:dyDescent="0.2">
      <c r="I226" s="189"/>
      <c r="J226" s="189"/>
      <c r="K226" s="189"/>
      <c r="L226" s="189"/>
      <c r="M226" s="152"/>
      <c r="N226" s="152"/>
      <c r="O226" s="152"/>
      <c r="P226" s="190"/>
      <c r="Q226" s="190"/>
      <c r="R226" s="190"/>
    </row>
    <row r="227" spans="9:18" ht="15" customHeight="1" x14ac:dyDescent="0.2">
      <c r="I227" s="189"/>
      <c r="J227" s="189"/>
      <c r="K227" s="189"/>
      <c r="L227" s="189"/>
      <c r="M227" s="152"/>
      <c r="N227" s="152"/>
      <c r="O227" s="152"/>
      <c r="P227" s="190"/>
      <c r="Q227" s="190"/>
      <c r="R227" s="190"/>
    </row>
    <row r="228" spans="9:18" ht="15" customHeight="1" x14ac:dyDescent="0.2">
      <c r="I228" s="189"/>
      <c r="J228" s="189"/>
      <c r="K228" s="189"/>
      <c r="L228" s="189"/>
      <c r="M228" s="152"/>
      <c r="N228" s="152"/>
      <c r="O228" s="152"/>
      <c r="P228" s="190"/>
      <c r="Q228" s="190"/>
      <c r="R228" s="190"/>
    </row>
    <row r="229" spans="9:18" ht="15" customHeight="1" x14ac:dyDescent="0.2">
      <c r="I229" s="189"/>
      <c r="J229" s="189"/>
      <c r="K229" s="189"/>
      <c r="L229" s="189"/>
      <c r="M229" s="152"/>
      <c r="N229" s="152"/>
      <c r="O229" s="152"/>
      <c r="P229" s="190"/>
      <c r="Q229" s="190"/>
      <c r="R229" s="190"/>
    </row>
    <row r="230" spans="9:18" ht="15" customHeight="1" x14ac:dyDescent="0.2">
      <c r="I230" s="189"/>
      <c r="J230" s="189"/>
      <c r="K230" s="189"/>
      <c r="L230" s="189"/>
      <c r="M230" s="152"/>
      <c r="N230" s="152"/>
      <c r="O230" s="152"/>
      <c r="P230" s="190"/>
      <c r="Q230" s="190"/>
      <c r="R230" s="190"/>
    </row>
    <row r="231" spans="9:18" ht="15" customHeight="1" x14ac:dyDescent="0.2">
      <c r="I231" s="189"/>
      <c r="J231" s="189"/>
      <c r="K231" s="189"/>
      <c r="L231" s="189"/>
      <c r="M231" s="152"/>
      <c r="N231" s="152"/>
      <c r="O231" s="152"/>
      <c r="P231" s="190"/>
      <c r="Q231" s="190"/>
      <c r="R231" s="190"/>
    </row>
    <row r="232" spans="9:18" ht="15" customHeight="1" x14ac:dyDescent="0.2">
      <c r="I232" s="189"/>
      <c r="J232" s="189"/>
      <c r="K232" s="189"/>
      <c r="L232" s="189"/>
      <c r="M232" s="152"/>
      <c r="N232" s="152"/>
      <c r="O232" s="152"/>
      <c r="P232" s="190"/>
      <c r="Q232" s="190"/>
      <c r="R232" s="190"/>
    </row>
    <row r="233" spans="9:18" ht="15" customHeight="1" x14ac:dyDescent="0.2">
      <c r="I233" s="189"/>
      <c r="J233" s="189"/>
      <c r="K233" s="189"/>
      <c r="L233" s="189"/>
      <c r="M233" s="152"/>
      <c r="N233" s="152"/>
      <c r="O233" s="152"/>
      <c r="P233" s="190"/>
      <c r="Q233" s="190"/>
      <c r="R233" s="190"/>
    </row>
    <row r="234" spans="9:18" ht="15" customHeight="1" x14ac:dyDescent="0.2">
      <c r="I234" s="189"/>
      <c r="J234" s="189"/>
      <c r="K234" s="189"/>
      <c r="L234" s="189"/>
      <c r="M234" s="152"/>
      <c r="N234" s="152"/>
      <c r="O234" s="152"/>
      <c r="P234" s="190"/>
      <c r="Q234" s="190"/>
      <c r="R234" s="190"/>
    </row>
    <row r="235" spans="9:18" ht="15" customHeight="1" x14ac:dyDescent="0.2">
      <c r="I235" s="189"/>
      <c r="J235" s="189"/>
      <c r="K235" s="189"/>
      <c r="L235" s="189"/>
      <c r="M235" s="152"/>
      <c r="N235" s="152"/>
      <c r="O235" s="152"/>
      <c r="P235" s="190"/>
      <c r="Q235" s="190"/>
      <c r="R235" s="190"/>
    </row>
    <row r="236" spans="9:18" ht="15" customHeight="1" x14ac:dyDescent="0.2">
      <c r="I236" s="189"/>
      <c r="J236" s="189"/>
      <c r="K236" s="189"/>
      <c r="L236" s="189"/>
      <c r="M236" s="152"/>
      <c r="N236" s="152"/>
      <c r="O236" s="152"/>
      <c r="P236" s="190"/>
      <c r="Q236" s="190"/>
      <c r="R236" s="190"/>
    </row>
    <row r="237" spans="9:18" ht="15" customHeight="1" x14ac:dyDescent="0.2">
      <c r="I237" s="189"/>
      <c r="J237" s="189"/>
      <c r="K237" s="189"/>
      <c r="L237" s="189"/>
      <c r="M237" s="152"/>
      <c r="N237" s="152"/>
      <c r="O237" s="152"/>
      <c r="P237" s="190"/>
      <c r="Q237" s="190"/>
      <c r="R237" s="190"/>
    </row>
    <row r="238" spans="9:18" ht="15" customHeight="1" x14ac:dyDescent="0.2">
      <c r="I238" s="189"/>
      <c r="J238" s="189"/>
      <c r="K238" s="189"/>
      <c r="L238" s="189"/>
      <c r="M238" s="152"/>
      <c r="N238" s="152"/>
      <c r="O238" s="152"/>
      <c r="P238" s="190"/>
      <c r="Q238" s="190"/>
      <c r="R238" s="190"/>
    </row>
    <row r="239" spans="9:18" ht="15" customHeight="1" x14ac:dyDescent="0.2">
      <c r="I239" s="189"/>
      <c r="J239" s="189"/>
      <c r="K239" s="189"/>
      <c r="L239" s="189"/>
      <c r="M239" s="152"/>
      <c r="N239" s="152"/>
      <c r="O239" s="152"/>
      <c r="P239" s="190"/>
      <c r="Q239" s="190"/>
      <c r="R239" s="190"/>
    </row>
    <row r="240" spans="9:18" ht="15" customHeight="1" x14ac:dyDescent="0.2">
      <c r="I240" s="189"/>
      <c r="J240" s="189"/>
      <c r="K240" s="189"/>
      <c r="L240" s="189"/>
      <c r="M240" s="152"/>
      <c r="N240" s="152"/>
      <c r="O240" s="152"/>
      <c r="P240" s="190"/>
      <c r="Q240" s="190"/>
      <c r="R240" s="190"/>
    </row>
    <row r="241" spans="9:18" ht="15" customHeight="1" x14ac:dyDescent="0.2">
      <c r="I241" s="189"/>
      <c r="J241" s="189"/>
      <c r="K241" s="189"/>
      <c r="L241" s="189"/>
      <c r="M241" s="152"/>
      <c r="N241" s="152"/>
      <c r="O241" s="152"/>
      <c r="P241" s="190"/>
      <c r="Q241" s="190"/>
      <c r="R241" s="190"/>
    </row>
    <row r="242" spans="9:18" ht="15" customHeight="1" x14ac:dyDescent="0.2">
      <c r="I242" s="189"/>
      <c r="J242" s="189"/>
      <c r="K242" s="189"/>
      <c r="L242" s="189"/>
      <c r="M242" s="152"/>
      <c r="N242" s="152"/>
      <c r="O242" s="152"/>
      <c r="P242" s="190"/>
      <c r="Q242" s="190"/>
      <c r="R242" s="190"/>
    </row>
    <row r="243" spans="9:18" ht="15" customHeight="1" x14ac:dyDescent="0.2">
      <c r="I243" s="189"/>
      <c r="J243" s="189"/>
      <c r="K243" s="189"/>
      <c r="L243" s="189"/>
      <c r="M243" s="152"/>
      <c r="N243" s="152"/>
      <c r="O243" s="152"/>
      <c r="P243" s="190"/>
      <c r="Q243" s="190"/>
      <c r="R243" s="190"/>
    </row>
    <row r="244" spans="9:18" ht="15" customHeight="1" x14ac:dyDescent="0.2">
      <c r="I244" s="189"/>
      <c r="J244" s="189"/>
      <c r="K244" s="189"/>
      <c r="L244" s="189"/>
      <c r="M244" s="152"/>
      <c r="N244" s="152"/>
      <c r="O244" s="152"/>
      <c r="P244" s="190"/>
      <c r="Q244" s="190"/>
      <c r="R244" s="190"/>
    </row>
    <row r="245" spans="9:18" ht="15" customHeight="1" x14ac:dyDescent="0.2">
      <c r="I245" s="189"/>
      <c r="J245" s="189"/>
      <c r="K245" s="189"/>
      <c r="L245" s="189"/>
      <c r="M245" s="152"/>
      <c r="N245" s="152"/>
      <c r="O245" s="152"/>
      <c r="P245" s="190"/>
      <c r="Q245" s="190"/>
      <c r="R245" s="190"/>
    </row>
    <row r="246" spans="9:18" ht="15" customHeight="1" x14ac:dyDescent="0.2">
      <c r="I246" s="189"/>
      <c r="J246" s="189"/>
      <c r="K246" s="189"/>
      <c r="L246" s="189"/>
      <c r="M246" s="152"/>
      <c r="N246" s="152"/>
      <c r="O246" s="152"/>
      <c r="P246" s="190"/>
      <c r="Q246" s="190"/>
      <c r="R246" s="190"/>
    </row>
    <row r="247" spans="9:18" ht="15" customHeight="1" x14ac:dyDescent="0.2">
      <c r="I247" s="189"/>
      <c r="J247" s="189"/>
      <c r="K247" s="189"/>
      <c r="L247" s="189"/>
      <c r="M247" s="152"/>
      <c r="N247" s="152"/>
      <c r="O247" s="152"/>
      <c r="P247" s="190"/>
      <c r="Q247" s="190"/>
      <c r="R247" s="190"/>
    </row>
    <row r="248" spans="9:18" ht="15" customHeight="1" x14ac:dyDescent="0.2">
      <c r="I248" s="189"/>
      <c r="J248" s="189"/>
      <c r="K248" s="189"/>
      <c r="L248" s="189"/>
      <c r="M248" s="152"/>
      <c r="N248" s="152"/>
      <c r="O248" s="152"/>
      <c r="P248" s="190"/>
      <c r="Q248" s="190"/>
      <c r="R248" s="190"/>
    </row>
    <row r="249" spans="9:18" ht="15" customHeight="1" x14ac:dyDescent="0.2">
      <c r="I249" s="189"/>
      <c r="J249" s="189"/>
      <c r="K249" s="189"/>
      <c r="L249" s="189"/>
      <c r="M249" s="152"/>
      <c r="N249" s="152"/>
      <c r="O249" s="152"/>
      <c r="P249" s="190"/>
      <c r="Q249" s="190"/>
      <c r="R249" s="190"/>
    </row>
    <row r="250" spans="9:18" ht="15" customHeight="1" x14ac:dyDescent="0.2">
      <c r="I250" s="189"/>
      <c r="J250" s="189"/>
      <c r="K250" s="189"/>
      <c r="L250" s="189"/>
      <c r="M250" s="152"/>
      <c r="N250" s="152"/>
      <c r="O250" s="152"/>
      <c r="P250" s="190"/>
      <c r="Q250" s="190"/>
      <c r="R250" s="190"/>
    </row>
    <row r="251" spans="9:18" ht="15" customHeight="1" x14ac:dyDescent="0.2">
      <c r="I251" s="189"/>
      <c r="J251" s="189"/>
      <c r="K251" s="189"/>
      <c r="L251" s="189"/>
      <c r="M251" s="152"/>
      <c r="N251" s="152"/>
      <c r="O251" s="152"/>
      <c r="P251" s="190"/>
      <c r="Q251" s="190"/>
      <c r="R251" s="190"/>
    </row>
    <row r="252" spans="9:18" ht="15" customHeight="1" x14ac:dyDescent="0.2">
      <c r="I252" s="189"/>
      <c r="J252" s="189"/>
      <c r="K252" s="189"/>
      <c r="L252" s="189"/>
      <c r="M252" s="152"/>
      <c r="N252" s="152"/>
      <c r="O252" s="152"/>
      <c r="P252" s="190"/>
      <c r="Q252" s="190"/>
      <c r="R252" s="190"/>
    </row>
    <row r="253" spans="9:18" ht="15" customHeight="1" x14ac:dyDescent="0.2">
      <c r="I253" s="189"/>
      <c r="J253" s="189"/>
      <c r="K253" s="189"/>
      <c r="L253" s="189"/>
      <c r="M253" s="152"/>
      <c r="N253" s="152"/>
      <c r="O253" s="152"/>
      <c r="P253" s="190"/>
      <c r="Q253" s="190"/>
      <c r="R253" s="190"/>
    </row>
    <row r="254" spans="9:18" ht="15" customHeight="1" x14ac:dyDescent="0.2">
      <c r="I254" s="189"/>
      <c r="J254" s="189"/>
      <c r="K254" s="189"/>
      <c r="L254" s="189"/>
      <c r="M254" s="152"/>
      <c r="N254" s="152"/>
      <c r="O254" s="152"/>
      <c r="P254" s="190"/>
      <c r="Q254" s="190"/>
      <c r="R254" s="190"/>
    </row>
    <row r="255" spans="9:18" ht="15" customHeight="1" x14ac:dyDescent="0.2">
      <c r="I255" s="189"/>
      <c r="J255" s="189"/>
      <c r="K255" s="189"/>
      <c r="L255" s="189"/>
      <c r="M255" s="152"/>
      <c r="N255" s="152"/>
      <c r="O255" s="152"/>
      <c r="P255" s="190"/>
      <c r="Q255" s="190"/>
      <c r="R255" s="190"/>
    </row>
    <row r="256" spans="9:18" ht="15" customHeight="1" x14ac:dyDescent="0.2">
      <c r="I256" s="189"/>
      <c r="J256" s="189"/>
      <c r="K256" s="189"/>
      <c r="L256" s="189"/>
      <c r="M256" s="152"/>
      <c r="N256" s="152"/>
      <c r="O256" s="152"/>
      <c r="P256" s="190"/>
      <c r="Q256" s="190"/>
      <c r="R256" s="190"/>
    </row>
    <row r="257" spans="9:18" ht="15" customHeight="1" x14ac:dyDescent="0.2">
      <c r="I257" s="189"/>
      <c r="J257" s="189"/>
      <c r="K257" s="189"/>
      <c r="L257" s="189"/>
      <c r="M257" s="152"/>
      <c r="N257" s="152"/>
      <c r="O257" s="152"/>
      <c r="P257" s="190"/>
      <c r="Q257" s="190"/>
      <c r="R257" s="190"/>
    </row>
    <row r="258" spans="9:18" ht="15" customHeight="1" x14ac:dyDescent="0.2">
      <c r="I258" s="189"/>
      <c r="J258" s="189"/>
      <c r="K258" s="189"/>
      <c r="L258" s="189"/>
      <c r="M258" s="152"/>
      <c r="N258" s="152"/>
      <c r="O258" s="152"/>
      <c r="P258" s="190"/>
      <c r="Q258" s="190"/>
      <c r="R258" s="190"/>
    </row>
    <row r="259" spans="9:18" ht="15" customHeight="1" x14ac:dyDescent="0.2">
      <c r="I259" s="189"/>
      <c r="J259" s="189"/>
      <c r="K259" s="189"/>
      <c r="L259" s="189"/>
      <c r="M259" s="152"/>
      <c r="N259" s="152"/>
      <c r="O259" s="152"/>
      <c r="P259" s="190"/>
      <c r="Q259" s="190"/>
      <c r="R259" s="190"/>
    </row>
    <row r="260" spans="9:18" ht="15" customHeight="1" x14ac:dyDescent="0.2">
      <c r="I260" s="189"/>
      <c r="J260" s="189"/>
      <c r="K260" s="189"/>
      <c r="L260" s="189"/>
      <c r="M260" s="152"/>
      <c r="N260" s="152"/>
      <c r="O260" s="152"/>
      <c r="P260" s="190"/>
      <c r="Q260" s="190"/>
      <c r="R260" s="190"/>
    </row>
    <row r="261" spans="9:18" ht="15" customHeight="1" x14ac:dyDescent="0.2">
      <c r="I261" s="189"/>
      <c r="J261" s="189"/>
      <c r="K261" s="189"/>
      <c r="L261" s="189"/>
      <c r="M261" s="152"/>
      <c r="N261" s="152"/>
      <c r="O261" s="152"/>
      <c r="P261" s="190"/>
      <c r="Q261" s="190"/>
      <c r="R261" s="190"/>
    </row>
    <row r="262" spans="9:18" ht="15" customHeight="1" x14ac:dyDescent="0.2">
      <c r="I262" s="189"/>
      <c r="J262" s="189"/>
      <c r="K262" s="189"/>
      <c r="L262" s="189"/>
      <c r="M262" s="152"/>
      <c r="N262" s="152"/>
      <c r="O262" s="152"/>
      <c r="P262" s="190"/>
      <c r="Q262" s="190"/>
      <c r="R262" s="190"/>
    </row>
    <row r="263" spans="9:18" ht="15" customHeight="1" x14ac:dyDescent="0.2">
      <c r="I263" s="189"/>
      <c r="J263" s="189"/>
      <c r="K263" s="189"/>
      <c r="L263" s="189"/>
      <c r="M263" s="152"/>
      <c r="N263" s="152"/>
      <c r="O263" s="152"/>
      <c r="P263" s="190"/>
      <c r="Q263" s="190"/>
      <c r="R263" s="190"/>
    </row>
    <row r="264" spans="9:18" ht="15" customHeight="1" x14ac:dyDescent="0.2">
      <c r="I264" s="189"/>
      <c r="J264" s="189"/>
      <c r="K264" s="189"/>
      <c r="L264" s="189"/>
      <c r="M264" s="152"/>
      <c r="N264" s="152"/>
      <c r="O264" s="152"/>
      <c r="P264" s="190"/>
      <c r="Q264" s="190"/>
      <c r="R264" s="190"/>
    </row>
    <row r="265" spans="9:18" ht="15" customHeight="1" x14ac:dyDescent="0.2">
      <c r="I265" s="189"/>
      <c r="J265" s="189"/>
      <c r="K265" s="189"/>
      <c r="L265" s="189"/>
      <c r="M265" s="152"/>
      <c r="N265" s="152"/>
      <c r="O265" s="152"/>
      <c r="P265" s="190"/>
      <c r="Q265" s="190"/>
      <c r="R265" s="190"/>
    </row>
    <row r="266" spans="9:18" ht="15" customHeight="1" x14ac:dyDescent="0.2">
      <c r="I266" s="189"/>
      <c r="J266" s="189"/>
      <c r="K266" s="189"/>
      <c r="L266" s="189"/>
      <c r="M266" s="152"/>
      <c r="N266" s="152"/>
      <c r="O266" s="152"/>
      <c r="P266" s="190"/>
      <c r="Q266" s="190"/>
      <c r="R266" s="190"/>
    </row>
    <row r="267" spans="9:18" ht="15" customHeight="1" x14ac:dyDescent="0.2">
      <c r="I267" s="189"/>
      <c r="J267" s="189"/>
      <c r="K267" s="189"/>
      <c r="L267" s="189"/>
      <c r="M267" s="152"/>
      <c r="N267" s="152"/>
      <c r="O267" s="152"/>
      <c r="P267" s="190"/>
      <c r="Q267" s="190"/>
      <c r="R267" s="190"/>
    </row>
    <row r="268" spans="9:18" ht="15" customHeight="1" x14ac:dyDescent="0.2">
      <c r="I268" s="189"/>
      <c r="J268" s="189"/>
      <c r="K268" s="189"/>
      <c r="L268" s="189"/>
      <c r="M268" s="152"/>
      <c r="N268" s="152"/>
      <c r="O268" s="152"/>
      <c r="P268" s="190"/>
      <c r="Q268" s="190"/>
      <c r="R268" s="190"/>
    </row>
    <row r="269" spans="9:18" ht="15" customHeight="1" x14ac:dyDescent="0.2">
      <c r="I269" s="189"/>
      <c r="J269" s="189"/>
      <c r="K269" s="189"/>
      <c r="L269" s="189"/>
      <c r="M269" s="152"/>
      <c r="N269" s="152"/>
      <c r="O269" s="152"/>
      <c r="P269" s="190"/>
      <c r="Q269" s="190"/>
      <c r="R269" s="190"/>
    </row>
    <row r="270" spans="9:18" ht="15" customHeight="1" x14ac:dyDescent="0.2">
      <c r="I270" s="189"/>
      <c r="J270" s="189"/>
      <c r="K270" s="189"/>
      <c r="L270" s="189"/>
      <c r="M270" s="152"/>
      <c r="N270" s="152"/>
      <c r="O270" s="152"/>
      <c r="P270" s="190"/>
      <c r="Q270" s="190"/>
      <c r="R270" s="190"/>
    </row>
    <row r="271" spans="9:18" ht="15" customHeight="1" x14ac:dyDescent="0.2">
      <c r="I271" s="189"/>
      <c r="J271" s="189"/>
      <c r="K271" s="189"/>
      <c r="L271" s="189"/>
      <c r="M271" s="152"/>
      <c r="N271" s="152"/>
      <c r="O271" s="152"/>
      <c r="P271" s="190"/>
      <c r="Q271" s="190"/>
      <c r="R271" s="190"/>
    </row>
    <row r="272" spans="9:18" ht="15" customHeight="1" x14ac:dyDescent="0.2">
      <c r="I272" s="189"/>
      <c r="J272" s="189"/>
      <c r="K272" s="189"/>
      <c r="L272" s="189"/>
      <c r="M272" s="152"/>
      <c r="N272" s="152"/>
      <c r="O272" s="152"/>
      <c r="P272" s="190"/>
      <c r="Q272" s="190"/>
      <c r="R272" s="190"/>
    </row>
    <row r="273" spans="9:18" ht="15" customHeight="1" x14ac:dyDescent="0.2">
      <c r="I273" s="189"/>
      <c r="J273" s="189"/>
      <c r="K273" s="189"/>
      <c r="L273" s="189"/>
      <c r="M273" s="152"/>
      <c r="N273" s="152"/>
      <c r="O273" s="152"/>
      <c r="P273" s="190"/>
      <c r="Q273" s="190"/>
      <c r="R273" s="190"/>
    </row>
    <row r="274" spans="9:18" ht="15" customHeight="1" x14ac:dyDescent="0.2">
      <c r="I274" s="189"/>
      <c r="J274" s="189"/>
      <c r="K274" s="189"/>
      <c r="L274" s="189"/>
      <c r="M274" s="152"/>
      <c r="N274" s="152"/>
      <c r="O274" s="152"/>
      <c r="P274" s="190"/>
      <c r="Q274" s="190"/>
      <c r="R274" s="190"/>
    </row>
    <row r="275" spans="9:18" ht="15" customHeight="1" x14ac:dyDescent="0.2">
      <c r="I275" s="189"/>
      <c r="J275" s="189"/>
      <c r="K275" s="189"/>
      <c r="L275" s="189"/>
      <c r="M275" s="152"/>
      <c r="N275" s="152"/>
      <c r="O275" s="152"/>
      <c r="P275" s="190"/>
      <c r="Q275" s="190"/>
      <c r="R275" s="190"/>
    </row>
    <row r="276" spans="9:18" ht="15" customHeight="1" x14ac:dyDescent="0.2">
      <c r="I276" s="189"/>
      <c r="J276" s="189"/>
      <c r="K276" s="189"/>
      <c r="L276" s="189"/>
      <c r="M276" s="152"/>
      <c r="N276" s="152"/>
      <c r="O276" s="152"/>
      <c r="P276" s="190"/>
      <c r="Q276" s="190"/>
      <c r="R276" s="190"/>
    </row>
    <row r="277" spans="9:18" ht="15" customHeight="1" x14ac:dyDescent="0.2">
      <c r="I277" s="189"/>
      <c r="J277" s="189"/>
      <c r="K277" s="189"/>
      <c r="L277" s="189"/>
      <c r="M277" s="152"/>
      <c r="N277" s="152"/>
      <c r="O277" s="152"/>
      <c r="P277" s="190"/>
      <c r="Q277" s="190"/>
      <c r="R277" s="190"/>
    </row>
    <row r="278" spans="9:18" ht="15" customHeight="1" x14ac:dyDescent="0.2">
      <c r="I278" s="189"/>
      <c r="J278" s="189"/>
      <c r="K278" s="189"/>
      <c r="L278" s="189"/>
      <c r="M278" s="152"/>
      <c r="N278" s="152"/>
      <c r="O278" s="152"/>
      <c r="P278" s="190"/>
      <c r="Q278" s="190"/>
      <c r="R278" s="190"/>
    </row>
    <row r="279" spans="9:18" ht="15" customHeight="1" x14ac:dyDescent="0.2">
      <c r="I279" s="189"/>
      <c r="J279" s="189"/>
      <c r="K279" s="189"/>
      <c r="L279" s="189"/>
      <c r="M279" s="152"/>
      <c r="N279" s="152"/>
      <c r="O279" s="152"/>
      <c r="P279" s="190"/>
      <c r="Q279" s="190"/>
      <c r="R279" s="190"/>
    </row>
    <row r="280" spans="9:18" ht="15" customHeight="1" x14ac:dyDescent="0.2">
      <c r="I280" s="189"/>
      <c r="J280" s="189"/>
      <c r="K280" s="189"/>
      <c r="L280" s="189"/>
      <c r="M280" s="152"/>
      <c r="N280" s="152"/>
      <c r="O280" s="152"/>
      <c r="P280" s="190"/>
      <c r="Q280" s="190"/>
      <c r="R280" s="190"/>
    </row>
    <row r="281" spans="9:18" ht="15" customHeight="1" x14ac:dyDescent="0.2">
      <c r="I281" s="189"/>
      <c r="J281" s="189"/>
      <c r="K281" s="189"/>
      <c r="L281" s="189"/>
      <c r="M281" s="152"/>
      <c r="N281" s="152"/>
      <c r="O281" s="152"/>
      <c r="P281" s="190"/>
      <c r="Q281" s="190"/>
      <c r="R281" s="190"/>
    </row>
    <row r="282" spans="9:18" ht="15" customHeight="1" x14ac:dyDescent="0.2">
      <c r="I282" s="189"/>
      <c r="J282" s="189"/>
      <c r="K282" s="189"/>
      <c r="L282" s="189"/>
      <c r="M282" s="152"/>
      <c r="N282" s="152"/>
      <c r="O282" s="152"/>
      <c r="P282" s="190"/>
      <c r="Q282" s="190"/>
      <c r="R282" s="190"/>
    </row>
    <row r="283" spans="9:18" ht="15" customHeight="1" x14ac:dyDescent="0.2">
      <c r="I283" s="189"/>
      <c r="J283" s="189"/>
      <c r="K283" s="189"/>
      <c r="L283" s="189"/>
      <c r="M283" s="152"/>
      <c r="N283" s="152"/>
      <c r="O283" s="152"/>
      <c r="P283" s="190"/>
      <c r="Q283" s="190"/>
      <c r="R283" s="190"/>
    </row>
    <row r="284" spans="9:18" ht="15" customHeight="1" x14ac:dyDescent="0.2">
      <c r="I284" s="189"/>
      <c r="J284" s="189"/>
      <c r="K284" s="189"/>
      <c r="L284" s="189"/>
      <c r="M284" s="152"/>
      <c r="N284" s="152"/>
      <c r="O284" s="152"/>
      <c r="P284" s="190"/>
      <c r="Q284" s="190"/>
      <c r="R284" s="190"/>
    </row>
    <row r="285" spans="9:18" ht="15" customHeight="1" x14ac:dyDescent="0.2">
      <c r="I285" s="189"/>
      <c r="J285" s="189"/>
      <c r="K285" s="189"/>
      <c r="L285" s="189"/>
      <c r="M285" s="152"/>
      <c r="N285" s="152"/>
      <c r="O285" s="152"/>
      <c r="P285" s="190"/>
      <c r="Q285" s="190"/>
      <c r="R285" s="190"/>
    </row>
    <row r="286" spans="9:18" ht="15" customHeight="1" x14ac:dyDescent="0.2">
      <c r="I286" s="189"/>
      <c r="J286" s="189"/>
      <c r="K286" s="189"/>
      <c r="L286" s="189"/>
      <c r="M286" s="152"/>
      <c r="N286" s="152"/>
      <c r="O286" s="152"/>
      <c r="P286" s="190"/>
      <c r="Q286" s="190"/>
      <c r="R286" s="190"/>
    </row>
    <row r="287" spans="9:18" ht="15" customHeight="1" x14ac:dyDescent="0.2">
      <c r="I287" s="189"/>
      <c r="J287" s="189"/>
      <c r="K287" s="189"/>
      <c r="L287" s="189"/>
      <c r="M287" s="152"/>
      <c r="N287" s="152"/>
      <c r="O287" s="152"/>
      <c r="P287" s="190"/>
      <c r="Q287" s="190"/>
      <c r="R287" s="190"/>
    </row>
    <row r="288" spans="9:18" ht="15" customHeight="1" x14ac:dyDescent="0.2">
      <c r="I288" s="189"/>
      <c r="J288" s="189"/>
      <c r="K288" s="189"/>
      <c r="L288" s="189"/>
      <c r="M288" s="152"/>
      <c r="N288" s="152"/>
      <c r="O288" s="152"/>
      <c r="P288" s="190"/>
      <c r="Q288" s="190"/>
      <c r="R288" s="190"/>
    </row>
    <row r="289" spans="9:18" ht="15" customHeight="1" x14ac:dyDescent="0.2">
      <c r="I289" s="189"/>
      <c r="J289" s="189"/>
      <c r="K289" s="189"/>
      <c r="L289" s="189"/>
      <c r="M289" s="152"/>
      <c r="N289" s="152"/>
      <c r="O289" s="152"/>
      <c r="P289" s="190"/>
      <c r="Q289" s="190"/>
      <c r="R289" s="190"/>
    </row>
    <row r="290" spans="9:18" ht="15" customHeight="1" x14ac:dyDescent="0.2">
      <c r="I290" s="189"/>
      <c r="J290" s="189"/>
      <c r="K290" s="189"/>
      <c r="L290" s="189"/>
      <c r="M290" s="152"/>
      <c r="N290" s="152"/>
      <c r="O290" s="152"/>
      <c r="P290" s="190"/>
      <c r="Q290" s="190"/>
      <c r="R290" s="190"/>
    </row>
    <row r="291" spans="9:18" ht="15" customHeight="1" x14ac:dyDescent="0.2">
      <c r="I291" s="189"/>
      <c r="J291" s="189"/>
      <c r="K291" s="189"/>
      <c r="L291" s="189"/>
      <c r="M291" s="152"/>
      <c r="N291" s="152"/>
      <c r="O291" s="152"/>
      <c r="P291" s="190"/>
      <c r="Q291" s="190"/>
      <c r="R291" s="190"/>
    </row>
    <row r="292" spans="9:18" ht="15" customHeight="1" x14ac:dyDescent="0.2">
      <c r="I292" s="189"/>
      <c r="J292" s="189"/>
      <c r="K292" s="189"/>
      <c r="L292" s="189"/>
      <c r="M292" s="152"/>
      <c r="N292" s="152"/>
      <c r="O292" s="152"/>
      <c r="P292" s="190"/>
      <c r="Q292" s="190"/>
      <c r="R292" s="190"/>
    </row>
    <row r="293" spans="9:18" ht="15" customHeight="1" x14ac:dyDescent="0.2">
      <c r="I293" s="189"/>
      <c r="J293" s="189"/>
      <c r="K293" s="189"/>
      <c r="L293" s="189"/>
      <c r="M293" s="152"/>
      <c r="N293" s="152"/>
      <c r="O293" s="152"/>
      <c r="P293" s="190"/>
      <c r="Q293" s="190"/>
      <c r="R293" s="190"/>
    </row>
    <row r="294" spans="9:18" ht="15" customHeight="1" x14ac:dyDescent="0.2">
      <c r="I294" s="189"/>
      <c r="J294" s="189"/>
      <c r="K294" s="189"/>
      <c r="L294" s="189"/>
      <c r="M294" s="152"/>
      <c r="N294" s="152"/>
      <c r="O294" s="152"/>
      <c r="P294" s="190"/>
      <c r="Q294" s="190"/>
      <c r="R294" s="190"/>
    </row>
    <row r="295" spans="9:18" ht="15" customHeight="1" x14ac:dyDescent="0.2">
      <c r="I295" s="189"/>
      <c r="J295" s="189"/>
      <c r="K295" s="189"/>
      <c r="L295" s="189"/>
      <c r="M295" s="152"/>
      <c r="N295" s="152"/>
      <c r="O295" s="152"/>
      <c r="P295" s="190"/>
      <c r="Q295" s="190"/>
      <c r="R295" s="190"/>
    </row>
    <row r="296" spans="9:18" ht="15" customHeight="1" x14ac:dyDescent="0.2">
      <c r="I296" s="189"/>
      <c r="J296" s="189"/>
      <c r="K296" s="189"/>
      <c r="L296" s="189"/>
      <c r="M296" s="152"/>
      <c r="N296" s="152"/>
      <c r="O296" s="152"/>
      <c r="P296" s="190"/>
      <c r="Q296" s="190"/>
      <c r="R296" s="190"/>
    </row>
    <row r="297" spans="9:18" ht="15" customHeight="1" x14ac:dyDescent="0.2">
      <c r="I297" s="189"/>
      <c r="J297" s="189"/>
      <c r="K297" s="189"/>
      <c r="L297" s="189"/>
      <c r="M297" s="152"/>
      <c r="N297" s="152"/>
      <c r="O297" s="152"/>
      <c r="P297" s="190"/>
      <c r="Q297" s="190"/>
      <c r="R297" s="190"/>
    </row>
    <row r="298" spans="9:18" ht="15" customHeight="1" x14ac:dyDescent="0.2">
      <c r="I298" s="189"/>
      <c r="J298" s="189"/>
      <c r="K298" s="189"/>
      <c r="L298" s="189"/>
      <c r="M298" s="152"/>
      <c r="N298" s="152"/>
      <c r="O298" s="152"/>
      <c r="P298" s="190"/>
      <c r="Q298" s="190"/>
      <c r="R298" s="190"/>
    </row>
    <row r="299" spans="9:18" ht="15" customHeight="1" x14ac:dyDescent="0.2">
      <c r="I299" s="189"/>
      <c r="J299" s="189"/>
      <c r="K299" s="189"/>
      <c r="L299" s="189"/>
      <c r="M299" s="152"/>
      <c r="N299" s="152"/>
      <c r="O299" s="152"/>
      <c r="P299" s="190"/>
      <c r="Q299" s="190"/>
      <c r="R299" s="190"/>
    </row>
    <row r="300" spans="9:18" ht="15" customHeight="1" x14ac:dyDescent="0.2">
      <c r="I300" s="189"/>
      <c r="J300" s="189"/>
      <c r="K300" s="189"/>
      <c r="L300" s="189"/>
      <c r="M300" s="152"/>
      <c r="N300" s="152"/>
      <c r="O300" s="152"/>
      <c r="P300" s="190"/>
      <c r="Q300" s="190"/>
      <c r="R300" s="190"/>
    </row>
    <row r="301" spans="9:18" ht="15" customHeight="1" x14ac:dyDescent="0.2">
      <c r="I301" s="189"/>
      <c r="J301" s="189"/>
      <c r="K301" s="189"/>
      <c r="L301" s="189"/>
      <c r="M301" s="152"/>
      <c r="N301" s="152"/>
      <c r="O301" s="152"/>
      <c r="P301" s="190"/>
      <c r="Q301" s="190"/>
      <c r="R301" s="190"/>
    </row>
    <row r="302" spans="9:18" ht="15" customHeight="1" x14ac:dyDescent="0.2">
      <c r="I302" s="189"/>
      <c r="J302" s="189"/>
      <c r="K302" s="189"/>
      <c r="L302" s="189"/>
      <c r="M302" s="152"/>
      <c r="N302" s="152"/>
      <c r="O302" s="152"/>
      <c r="P302" s="190"/>
      <c r="Q302" s="190"/>
      <c r="R302" s="190"/>
    </row>
    <row r="303" spans="9:18" ht="15" customHeight="1" x14ac:dyDescent="0.2">
      <c r="I303" s="189"/>
      <c r="J303" s="189"/>
      <c r="K303" s="189"/>
      <c r="L303" s="189"/>
      <c r="M303" s="152"/>
      <c r="N303" s="152"/>
      <c r="O303" s="152"/>
      <c r="P303" s="190"/>
      <c r="Q303" s="190"/>
      <c r="R303" s="190"/>
    </row>
    <row r="304" spans="9:18" ht="15" customHeight="1" x14ac:dyDescent="0.2">
      <c r="I304" s="189"/>
      <c r="J304" s="189"/>
      <c r="K304" s="189"/>
      <c r="L304" s="189"/>
      <c r="M304" s="152"/>
      <c r="N304" s="152"/>
      <c r="O304" s="152"/>
      <c r="P304" s="190"/>
      <c r="Q304" s="190"/>
      <c r="R304" s="190"/>
    </row>
    <row r="305" spans="9:18" ht="15" customHeight="1" x14ac:dyDescent="0.2">
      <c r="I305" s="189"/>
      <c r="J305" s="189"/>
      <c r="K305" s="189"/>
      <c r="L305" s="189"/>
      <c r="M305" s="152"/>
      <c r="N305" s="152"/>
      <c r="O305" s="152"/>
      <c r="P305" s="190"/>
      <c r="Q305" s="190"/>
      <c r="R305" s="190"/>
    </row>
    <row r="306" spans="9:18" ht="15" customHeight="1" x14ac:dyDescent="0.2">
      <c r="I306" s="189"/>
      <c r="J306" s="189"/>
      <c r="K306" s="189"/>
      <c r="L306" s="189"/>
      <c r="M306" s="152"/>
      <c r="N306" s="152"/>
      <c r="O306" s="152"/>
      <c r="P306" s="190"/>
      <c r="Q306" s="190"/>
      <c r="R306" s="190"/>
    </row>
    <row r="307" spans="9:18" ht="15" customHeight="1" x14ac:dyDescent="0.2">
      <c r="I307" s="189"/>
      <c r="J307" s="189"/>
      <c r="K307" s="189"/>
      <c r="L307" s="189"/>
      <c r="M307" s="152"/>
      <c r="N307" s="152"/>
      <c r="O307" s="152"/>
      <c r="P307" s="190"/>
      <c r="Q307" s="190"/>
      <c r="R307" s="190"/>
    </row>
    <row r="308" spans="9:18" ht="15" customHeight="1" x14ac:dyDescent="0.2">
      <c r="I308" s="189"/>
      <c r="J308" s="189"/>
      <c r="K308" s="189"/>
      <c r="L308" s="189"/>
      <c r="M308" s="152"/>
      <c r="N308" s="152"/>
      <c r="O308" s="152"/>
      <c r="P308" s="190"/>
      <c r="Q308" s="190"/>
      <c r="R308" s="190"/>
    </row>
    <row r="309" spans="9:18" ht="15" customHeight="1" x14ac:dyDescent="0.2">
      <c r="I309" s="189"/>
      <c r="J309" s="189"/>
      <c r="K309" s="189"/>
      <c r="L309" s="189"/>
      <c r="M309" s="152"/>
      <c r="N309" s="152"/>
      <c r="O309" s="152"/>
      <c r="P309" s="190"/>
      <c r="Q309" s="190"/>
      <c r="R309" s="190"/>
    </row>
    <row r="310" spans="9:18" ht="15" customHeight="1" x14ac:dyDescent="0.2">
      <c r="I310" s="189"/>
      <c r="J310" s="189"/>
      <c r="K310" s="189"/>
      <c r="L310" s="189"/>
      <c r="M310" s="152"/>
      <c r="N310" s="152"/>
      <c r="O310" s="152"/>
      <c r="P310" s="190"/>
      <c r="Q310" s="190"/>
      <c r="R310" s="190"/>
    </row>
    <row r="311" spans="9:18" ht="15" customHeight="1" x14ac:dyDescent="0.2">
      <c r="I311" s="189"/>
      <c r="J311" s="189"/>
      <c r="K311" s="189"/>
      <c r="L311" s="189"/>
      <c r="M311" s="152"/>
      <c r="N311" s="152"/>
      <c r="O311" s="152"/>
      <c r="P311" s="190"/>
      <c r="Q311" s="190"/>
      <c r="R311" s="190"/>
    </row>
    <row r="312" spans="9:18" ht="15" customHeight="1" x14ac:dyDescent="0.2">
      <c r="I312" s="189"/>
      <c r="J312" s="189"/>
      <c r="K312" s="189"/>
      <c r="L312" s="189"/>
      <c r="M312" s="152"/>
      <c r="N312" s="152"/>
      <c r="O312" s="152"/>
      <c r="P312" s="190"/>
      <c r="Q312" s="190"/>
      <c r="R312" s="190"/>
    </row>
    <row r="313" spans="9:18" ht="15" customHeight="1" x14ac:dyDescent="0.2">
      <c r="I313" s="189"/>
      <c r="J313" s="189"/>
      <c r="K313" s="189"/>
      <c r="L313" s="189"/>
      <c r="M313" s="152"/>
      <c r="N313" s="152"/>
      <c r="O313" s="152"/>
      <c r="P313" s="190"/>
      <c r="Q313" s="190"/>
      <c r="R313" s="190"/>
    </row>
    <row r="314" spans="9:18" ht="15" customHeight="1" x14ac:dyDescent="0.2">
      <c r="I314" s="189"/>
      <c r="J314" s="189"/>
      <c r="K314" s="189"/>
      <c r="L314" s="189"/>
      <c r="M314" s="152"/>
      <c r="N314" s="152"/>
      <c r="O314" s="152"/>
      <c r="P314" s="190"/>
      <c r="Q314" s="190"/>
      <c r="R314" s="190"/>
    </row>
    <row r="315" spans="9:18" ht="15" customHeight="1" x14ac:dyDescent="0.2">
      <c r="I315" s="189"/>
      <c r="J315" s="189"/>
      <c r="K315" s="189"/>
      <c r="L315" s="189"/>
      <c r="M315" s="152"/>
      <c r="N315" s="152"/>
      <c r="O315" s="152"/>
      <c r="P315" s="190"/>
      <c r="Q315" s="190"/>
      <c r="R315" s="190"/>
    </row>
    <row r="316" spans="9:18" ht="15" customHeight="1" x14ac:dyDescent="0.2">
      <c r="I316" s="189"/>
      <c r="J316" s="189"/>
      <c r="K316" s="189"/>
      <c r="L316" s="189"/>
      <c r="M316" s="152"/>
      <c r="N316" s="152"/>
      <c r="O316" s="152"/>
      <c r="P316" s="190"/>
      <c r="Q316" s="190"/>
      <c r="R316" s="190"/>
    </row>
    <row r="317" spans="9:18" ht="15" customHeight="1" x14ac:dyDescent="0.2">
      <c r="I317" s="189"/>
      <c r="J317" s="189"/>
      <c r="K317" s="189"/>
      <c r="L317" s="189"/>
      <c r="M317" s="152"/>
      <c r="N317" s="152"/>
      <c r="O317" s="152"/>
      <c r="P317" s="190"/>
      <c r="Q317" s="190"/>
      <c r="R317" s="190"/>
    </row>
    <row r="318" spans="9:18" ht="15" customHeight="1" x14ac:dyDescent="0.2">
      <c r="I318" s="189"/>
      <c r="J318" s="189"/>
      <c r="K318" s="189"/>
      <c r="L318" s="189"/>
      <c r="M318" s="152"/>
      <c r="N318" s="152"/>
      <c r="O318" s="152"/>
      <c r="P318" s="190"/>
      <c r="Q318" s="190"/>
      <c r="R318" s="190"/>
    </row>
    <row r="319" spans="9:18" ht="15" customHeight="1" x14ac:dyDescent="0.2">
      <c r="I319" s="189"/>
      <c r="J319" s="189"/>
      <c r="K319" s="189"/>
      <c r="L319" s="189"/>
      <c r="M319" s="152"/>
      <c r="N319" s="152"/>
      <c r="O319" s="152"/>
      <c r="P319" s="190"/>
      <c r="Q319" s="190"/>
      <c r="R319" s="190"/>
    </row>
    <row r="320" spans="9:18" ht="15" customHeight="1" x14ac:dyDescent="0.2">
      <c r="I320" s="189"/>
      <c r="J320" s="189"/>
      <c r="K320" s="189"/>
      <c r="L320" s="189"/>
      <c r="M320" s="152"/>
      <c r="N320" s="152"/>
      <c r="O320" s="152"/>
      <c r="P320" s="190"/>
      <c r="Q320" s="190"/>
      <c r="R320" s="190"/>
    </row>
    <row r="321" spans="9:18" ht="15" customHeight="1" x14ac:dyDescent="0.2">
      <c r="I321" s="189"/>
      <c r="J321" s="189"/>
      <c r="K321" s="189"/>
      <c r="L321" s="189"/>
      <c r="M321" s="152"/>
      <c r="N321" s="152"/>
      <c r="O321" s="152"/>
      <c r="P321" s="190"/>
      <c r="Q321" s="190"/>
      <c r="R321" s="190"/>
    </row>
    <row r="322" spans="9:18" ht="15" customHeight="1" x14ac:dyDescent="0.2">
      <c r="I322" s="189"/>
      <c r="J322" s="189"/>
      <c r="K322" s="189"/>
      <c r="L322" s="189"/>
      <c r="M322" s="152"/>
      <c r="N322" s="152"/>
      <c r="O322" s="152"/>
      <c r="P322" s="190"/>
      <c r="Q322" s="190"/>
      <c r="R322" s="190"/>
    </row>
    <row r="323" spans="9:18" ht="15" customHeight="1" x14ac:dyDescent="0.2">
      <c r="I323" s="189"/>
      <c r="J323" s="189"/>
      <c r="K323" s="189"/>
      <c r="L323" s="189"/>
      <c r="M323" s="152"/>
      <c r="N323" s="152"/>
      <c r="O323" s="152"/>
      <c r="P323" s="190"/>
      <c r="Q323" s="190"/>
      <c r="R323" s="190"/>
    </row>
    <row r="324" spans="9:18" ht="15" customHeight="1" x14ac:dyDescent="0.2">
      <c r="I324" s="189"/>
      <c r="J324" s="189"/>
      <c r="K324" s="189"/>
      <c r="L324" s="189"/>
      <c r="M324" s="152"/>
      <c r="N324" s="152"/>
      <c r="O324" s="152"/>
      <c r="P324" s="190"/>
      <c r="Q324" s="190"/>
      <c r="R324" s="190"/>
    </row>
    <row r="325" spans="9:18" ht="15" customHeight="1" x14ac:dyDescent="0.2">
      <c r="I325" s="189"/>
      <c r="J325" s="189"/>
      <c r="K325" s="189"/>
      <c r="L325" s="189"/>
      <c r="M325" s="152"/>
      <c r="N325" s="152"/>
      <c r="O325" s="152"/>
      <c r="P325" s="190"/>
      <c r="Q325" s="190"/>
      <c r="R325" s="190"/>
    </row>
    <row r="326" spans="9:18" ht="15" customHeight="1" x14ac:dyDescent="0.2">
      <c r="I326" s="189"/>
      <c r="J326" s="189"/>
      <c r="K326" s="189"/>
      <c r="L326" s="189"/>
      <c r="M326" s="152"/>
      <c r="N326" s="152"/>
      <c r="O326" s="152"/>
      <c r="P326" s="190"/>
      <c r="Q326" s="190"/>
      <c r="R326" s="190"/>
    </row>
    <row r="327" spans="9:18" ht="15" customHeight="1" x14ac:dyDescent="0.2">
      <c r="I327" s="189"/>
      <c r="J327" s="189"/>
      <c r="K327" s="189"/>
      <c r="L327" s="189"/>
      <c r="M327" s="152"/>
      <c r="N327" s="152"/>
      <c r="O327" s="152"/>
      <c r="P327" s="190"/>
      <c r="Q327" s="190"/>
      <c r="R327" s="190"/>
    </row>
    <row r="328" spans="9:18" ht="15" customHeight="1" x14ac:dyDescent="0.2">
      <c r="I328" s="189"/>
      <c r="J328" s="189"/>
      <c r="K328" s="189"/>
      <c r="L328" s="189"/>
      <c r="M328" s="152"/>
      <c r="N328" s="152"/>
      <c r="O328" s="152"/>
      <c r="P328" s="190"/>
      <c r="Q328" s="190"/>
      <c r="R328" s="190"/>
    </row>
    <row r="329" spans="9:18" ht="15" customHeight="1" x14ac:dyDescent="0.2">
      <c r="I329" s="189"/>
      <c r="J329" s="189"/>
      <c r="K329" s="189"/>
      <c r="L329" s="189"/>
      <c r="M329" s="152"/>
      <c r="N329" s="152"/>
      <c r="O329" s="152"/>
      <c r="P329" s="190"/>
      <c r="Q329" s="190"/>
      <c r="R329" s="190"/>
    </row>
    <row r="330" spans="9:18" ht="15" customHeight="1" x14ac:dyDescent="0.2">
      <c r="I330" s="189"/>
      <c r="J330" s="189"/>
      <c r="K330" s="189"/>
      <c r="L330" s="189"/>
      <c r="M330" s="152"/>
      <c r="N330" s="152"/>
      <c r="O330" s="152"/>
      <c r="P330" s="190"/>
      <c r="Q330" s="190"/>
      <c r="R330" s="190"/>
    </row>
    <row r="331" spans="9:18" ht="15" customHeight="1" x14ac:dyDescent="0.2">
      <c r="I331" s="189"/>
      <c r="J331" s="189"/>
      <c r="K331" s="189"/>
      <c r="L331" s="189"/>
      <c r="M331" s="152"/>
      <c r="N331" s="152"/>
      <c r="O331" s="152"/>
      <c r="P331" s="190"/>
      <c r="Q331" s="190"/>
      <c r="R331" s="190"/>
    </row>
    <row r="332" spans="9:18" ht="15" customHeight="1" x14ac:dyDescent="0.2">
      <c r="I332" s="189"/>
      <c r="J332" s="189"/>
      <c r="K332" s="189"/>
      <c r="L332" s="189"/>
      <c r="M332" s="152"/>
      <c r="N332" s="152"/>
      <c r="O332" s="152"/>
      <c r="P332" s="190"/>
      <c r="Q332" s="190"/>
      <c r="R332" s="190"/>
    </row>
    <row r="333" spans="9:18" ht="15" customHeight="1" x14ac:dyDescent="0.2">
      <c r="I333" s="189"/>
      <c r="J333" s="189"/>
      <c r="K333" s="189"/>
      <c r="L333" s="189"/>
      <c r="M333" s="152"/>
      <c r="N333" s="152"/>
      <c r="O333" s="152"/>
      <c r="P333" s="190"/>
      <c r="Q333" s="190"/>
      <c r="R333" s="190"/>
    </row>
    <row r="334" spans="9:18" ht="15" customHeight="1" x14ac:dyDescent="0.2">
      <c r="I334" s="189"/>
      <c r="J334" s="189"/>
      <c r="K334" s="189"/>
      <c r="L334" s="189"/>
      <c r="M334" s="152"/>
      <c r="N334" s="152"/>
      <c r="O334" s="152"/>
      <c r="P334" s="190"/>
      <c r="Q334" s="190"/>
      <c r="R334" s="190"/>
    </row>
    <row r="335" spans="9:18" ht="15" customHeight="1" x14ac:dyDescent="0.2">
      <c r="I335" s="189"/>
      <c r="J335" s="189"/>
      <c r="K335" s="189"/>
      <c r="L335" s="189"/>
      <c r="M335" s="152"/>
      <c r="N335" s="152"/>
      <c r="O335" s="152"/>
      <c r="P335" s="190"/>
      <c r="Q335" s="190"/>
      <c r="R335" s="190"/>
    </row>
    <row r="336" spans="9:18" ht="15" customHeight="1" x14ac:dyDescent="0.2">
      <c r="I336" s="189"/>
      <c r="J336" s="189"/>
      <c r="K336" s="189"/>
      <c r="L336" s="189"/>
      <c r="M336" s="152"/>
      <c r="N336" s="152"/>
      <c r="O336" s="152"/>
      <c r="P336" s="190"/>
      <c r="Q336" s="190"/>
      <c r="R336" s="190"/>
    </row>
    <row r="337" spans="9:18" ht="15" customHeight="1" x14ac:dyDescent="0.2">
      <c r="I337" s="189"/>
      <c r="J337" s="189"/>
      <c r="K337" s="189"/>
      <c r="L337" s="189"/>
      <c r="M337" s="152"/>
      <c r="N337" s="152"/>
      <c r="O337" s="152"/>
      <c r="P337" s="190"/>
      <c r="Q337" s="190"/>
      <c r="R337" s="190"/>
    </row>
    <row r="338" spans="9:18" ht="15" customHeight="1" x14ac:dyDescent="0.2">
      <c r="I338" s="189"/>
      <c r="J338" s="189"/>
      <c r="K338" s="189"/>
      <c r="L338" s="189"/>
      <c r="M338" s="152"/>
      <c r="N338" s="152"/>
      <c r="O338" s="152"/>
      <c r="P338" s="190"/>
      <c r="Q338" s="190"/>
      <c r="R338" s="190"/>
    </row>
    <row r="339" spans="9:18" ht="15" customHeight="1" x14ac:dyDescent="0.2">
      <c r="I339" s="189"/>
      <c r="J339" s="189"/>
      <c r="K339" s="189"/>
      <c r="L339" s="189"/>
      <c r="M339" s="152"/>
      <c r="N339" s="152"/>
      <c r="O339" s="152"/>
      <c r="P339" s="190"/>
      <c r="Q339" s="190"/>
      <c r="R339" s="190"/>
    </row>
    <row r="340" spans="9:18" ht="15" customHeight="1" x14ac:dyDescent="0.2">
      <c r="I340" s="189"/>
      <c r="J340" s="189"/>
      <c r="K340" s="189"/>
      <c r="L340" s="189"/>
      <c r="M340" s="152"/>
      <c r="N340" s="152"/>
      <c r="O340" s="152"/>
      <c r="P340" s="190"/>
      <c r="Q340" s="190"/>
      <c r="R340" s="190"/>
    </row>
    <row r="341" spans="9:18" ht="15" customHeight="1" x14ac:dyDescent="0.2">
      <c r="I341" s="189"/>
      <c r="J341" s="189"/>
      <c r="K341" s="189"/>
      <c r="L341" s="189"/>
      <c r="M341" s="152"/>
      <c r="N341" s="152"/>
      <c r="O341" s="152"/>
      <c r="P341" s="190"/>
      <c r="Q341" s="190"/>
      <c r="R341" s="190"/>
    </row>
    <row r="342" spans="9:18" ht="15" customHeight="1" x14ac:dyDescent="0.2">
      <c r="I342" s="189"/>
      <c r="J342" s="189"/>
      <c r="K342" s="189"/>
      <c r="L342" s="189"/>
      <c r="M342" s="152"/>
      <c r="N342" s="152"/>
      <c r="O342" s="152"/>
      <c r="P342" s="190"/>
      <c r="Q342" s="190"/>
      <c r="R342" s="190"/>
    </row>
    <row r="343" spans="9:18" ht="15" customHeight="1" x14ac:dyDescent="0.2">
      <c r="I343" s="189"/>
      <c r="J343" s="189"/>
      <c r="K343" s="189"/>
      <c r="L343" s="189"/>
      <c r="M343" s="152"/>
      <c r="N343" s="152"/>
      <c r="O343" s="152"/>
      <c r="P343" s="190"/>
      <c r="Q343" s="190"/>
      <c r="R343" s="190"/>
    </row>
    <row r="344" spans="9:18" ht="15" customHeight="1" x14ac:dyDescent="0.2">
      <c r="I344" s="189"/>
      <c r="J344" s="189"/>
      <c r="K344" s="189"/>
      <c r="L344" s="189"/>
      <c r="M344" s="152"/>
      <c r="N344" s="152"/>
      <c r="O344" s="152"/>
      <c r="P344" s="190"/>
      <c r="Q344" s="190"/>
      <c r="R344" s="190"/>
    </row>
    <row r="345" spans="9:18" ht="15" customHeight="1" x14ac:dyDescent="0.2">
      <c r="I345" s="189"/>
      <c r="J345" s="189"/>
      <c r="K345" s="189"/>
      <c r="L345" s="189"/>
      <c r="M345" s="152"/>
      <c r="N345" s="152"/>
      <c r="O345" s="152"/>
      <c r="P345" s="190"/>
      <c r="Q345" s="190"/>
      <c r="R345" s="190"/>
    </row>
    <row r="346" spans="9:18" ht="15" customHeight="1" x14ac:dyDescent="0.2">
      <c r="I346" s="189"/>
      <c r="J346" s="189"/>
      <c r="K346" s="189"/>
      <c r="L346" s="189"/>
      <c r="M346" s="152"/>
      <c r="N346" s="152"/>
      <c r="O346" s="152"/>
      <c r="P346" s="190"/>
      <c r="Q346" s="190"/>
      <c r="R346" s="190"/>
    </row>
    <row r="347" spans="9:18" ht="15" customHeight="1" x14ac:dyDescent="0.2">
      <c r="I347" s="189"/>
      <c r="J347" s="189"/>
      <c r="K347" s="189"/>
      <c r="L347" s="189"/>
      <c r="M347" s="152"/>
      <c r="N347" s="152"/>
      <c r="O347" s="152"/>
      <c r="P347" s="190"/>
      <c r="Q347" s="190"/>
      <c r="R347" s="190"/>
    </row>
    <row r="348" spans="9:18" ht="15" customHeight="1" x14ac:dyDescent="0.2">
      <c r="I348" s="189"/>
      <c r="J348" s="189"/>
      <c r="K348" s="189"/>
      <c r="L348" s="189"/>
      <c r="M348" s="152"/>
      <c r="N348" s="152"/>
      <c r="O348" s="152"/>
      <c r="P348" s="190"/>
      <c r="Q348" s="190"/>
      <c r="R348" s="190"/>
    </row>
    <row r="349" spans="9:18" ht="15" customHeight="1" x14ac:dyDescent="0.2">
      <c r="I349" s="189"/>
      <c r="J349" s="189"/>
      <c r="K349" s="189"/>
      <c r="L349" s="189"/>
      <c r="M349" s="152"/>
      <c r="N349" s="152"/>
      <c r="O349" s="152"/>
      <c r="P349" s="190"/>
      <c r="Q349" s="190"/>
      <c r="R349" s="190"/>
    </row>
    <row r="350" spans="9:18" ht="15" customHeight="1" x14ac:dyDescent="0.2">
      <c r="I350" s="189"/>
      <c r="J350" s="189"/>
      <c r="K350" s="189"/>
      <c r="L350" s="189"/>
      <c r="M350" s="152"/>
      <c r="N350" s="152"/>
      <c r="O350" s="152"/>
      <c r="P350" s="190"/>
      <c r="Q350" s="190"/>
      <c r="R350" s="190"/>
    </row>
    <row r="351" spans="9:18" ht="15" customHeight="1" x14ac:dyDescent="0.2">
      <c r="I351" s="189"/>
      <c r="J351" s="189"/>
      <c r="K351" s="189"/>
      <c r="L351" s="189"/>
      <c r="M351" s="152"/>
      <c r="N351" s="152"/>
      <c r="O351" s="152"/>
      <c r="P351" s="190"/>
      <c r="Q351" s="190"/>
      <c r="R351" s="190"/>
    </row>
    <row r="352" spans="9:18" ht="15" customHeight="1" x14ac:dyDescent="0.2">
      <c r="I352" s="189"/>
      <c r="J352" s="189"/>
      <c r="K352" s="189"/>
      <c r="L352" s="189"/>
      <c r="M352" s="152"/>
      <c r="N352" s="152"/>
      <c r="O352" s="152"/>
      <c r="P352" s="190"/>
      <c r="Q352" s="190"/>
      <c r="R352" s="190"/>
    </row>
    <row r="353" spans="9:18" ht="15" customHeight="1" x14ac:dyDescent="0.2">
      <c r="I353" s="189"/>
      <c r="J353" s="189"/>
      <c r="K353" s="189"/>
      <c r="L353" s="189"/>
      <c r="M353" s="152"/>
      <c r="N353" s="152"/>
      <c r="O353" s="152"/>
      <c r="P353" s="190"/>
      <c r="Q353" s="190"/>
      <c r="R353" s="190"/>
    </row>
    <row r="354" spans="9:18" ht="15" customHeight="1" x14ac:dyDescent="0.2">
      <c r="I354" s="189"/>
      <c r="J354" s="189"/>
      <c r="K354" s="189"/>
      <c r="L354" s="189"/>
      <c r="M354" s="152"/>
      <c r="N354" s="152"/>
      <c r="O354" s="152"/>
      <c r="P354" s="190"/>
      <c r="Q354" s="190"/>
      <c r="R354" s="190"/>
    </row>
    <row r="355" spans="9:18" ht="15" customHeight="1" x14ac:dyDescent="0.2">
      <c r="I355" s="189"/>
      <c r="J355" s="189"/>
      <c r="K355" s="189"/>
      <c r="L355" s="189"/>
      <c r="M355" s="152"/>
      <c r="N355" s="152"/>
      <c r="O355" s="152"/>
      <c r="P355" s="190"/>
      <c r="Q355" s="190"/>
      <c r="R355" s="190"/>
    </row>
    <row r="356" spans="9:18" ht="15" customHeight="1" x14ac:dyDescent="0.2">
      <c r="I356" s="189"/>
      <c r="J356" s="189"/>
      <c r="K356" s="189"/>
      <c r="L356" s="189"/>
      <c r="M356" s="152"/>
      <c r="N356" s="152"/>
      <c r="O356" s="152"/>
      <c r="P356" s="190"/>
      <c r="Q356" s="190"/>
      <c r="R356" s="190"/>
    </row>
    <row r="357" spans="9:18" ht="15" customHeight="1" x14ac:dyDescent="0.2">
      <c r="I357" s="189"/>
      <c r="J357" s="189"/>
      <c r="K357" s="189"/>
      <c r="L357" s="189"/>
      <c r="M357" s="152"/>
      <c r="N357" s="152"/>
      <c r="O357" s="152"/>
      <c r="P357" s="190"/>
      <c r="Q357" s="190"/>
      <c r="R357" s="190"/>
    </row>
    <row r="358" spans="9:18" ht="15" customHeight="1" x14ac:dyDescent="0.2">
      <c r="I358" s="189"/>
      <c r="J358" s="189"/>
      <c r="K358" s="189"/>
      <c r="L358" s="189"/>
      <c r="M358" s="152"/>
      <c r="N358" s="152"/>
      <c r="O358" s="152"/>
      <c r="P358" s="190"/>
      <c r="Q358" s="190"/>
      <c r="R358" s="190"/>
    </row>
    <row r="359" spans="9:18" ht="15" customHeight="1" x14ac:dyDescent="0.2">
      <c r="I359" s="189"/>
      <c r="J359" s="189"/>
      <c r="K359" s="189"/>
      <c r="L359" s="189"/>
      <c r="M359" s="152"/>
      <c r="N359" s="152"/>
      <c r="O359" s="152"/>
      <c r="P359" s="190"/>
      <c r="Q359" s="190"/>
      <c r="R359" s="190"/>
    </row>
    <row r="360" spans="9:18" ht="15" customHeight="1" x14ac:dyDescent="0.2">
      <c r="I360" s="189"/>
      <c r="J360" s="189"/>
      <c r="K360" s="189"/>
      <c r="L360" s="189"/>
      <c r="M360" s="152"/>
      <c r="N360" s="152"/>
      <c r="O360" s="152"/>
      <c r="P360" s="190"/>
      <c r="Q360" s="190"/>
      <c r="R360" s="190"/>
    </row>
    <row r="361" spans="9:18" ht="15" customHeight="1" x14ac:dyDescent="0.2">
      <c r="I361" s="189"/>
      <c r="J361" s="189"/>
      <c r="K361" s="189"/>
      <c r="L361" s="189"/>
      <c r="M361" s="152"/>
      <c r="N361" s="152"/>
      <c r="O361" s="152"/>
      <c r="P361" s="190"/>
      <c r="Q361" s="190"/>
      <c r="R361" s="190"/>
    </row>
    <row r="362" spans="9:18" ht="15" customHeight="1" x14ac:dyDescent="0.2">
      <c r="I362" s="189"/>
      <c r="J362" s="189"/>
      <c r="K362" s="189"/>
      <c r="L362" s="189"/>
      <c r="M362" s="152"/>
      <c r="N362" s="152"/>
      <c r="O362" s="152"/>
      <c r="P362" s="190"/>
      <c r="Q362" s="190"/>
      <c r="R362" s="190"/>
    </row>
    <row r="363" spans="9:18" ht="15" customHeight="1" x14ac:dyDescent="0.2">
      <c r="I363" s="189"/>
      <c r="J363" s="189"/>
      <c r="K363" s="189"/>
      <c r="L363" s="189"/>
      <c r="M363" s="152"/>
      <c r="N363" s="152"/>
      <c r="O363" s="152"/>
      <c r="P363" s="190"/>
      <c r="Q363" s="190"/>
      <c r="R363" s="190"/>
    </row>
    <row r="364" spans="9:18" ht="15" customHeight="1" x14ac:dyDescent="0.2">
      <c r="I364" s="189"/>
      <c r="J364" s="189"/>
      <c r="K364" s="189"/>
      <c r="L364" s="189"/>
      <c r="M364" s="152"/>
      <c r="N364" s="152"/>
      <c r="O364" s="152"/>
      <c r="P364" s="190"/>
      <c r="Q364" s="190"/>
      <c r="R364" s="190"/>
    </row>
    <row r="365" spans="9:18" ht="15" customHeight="1" x14ac:dyDescent="0.2">
      <c r="I365" s="189"/>
      <c r="J365" s="189"/>
      <c r="K365" s="189"/>
      <c r="L365" s="189"/>
      <c r="M365" s="152"/>
      <c r="N365" s="152"/>
      <c r="O365" s="152"/>
      <c r="P365" s="190"/>
      <c r="Q365" s="190"/>
      <c r="R365" s="190"/>
    </row>
    <row r="366" spans="9:18" ht="15" customHeight="1" x14ac:dyDescent="0.2">
      <c r="I366" s="189"/>
      <c r="J366" s="189"/>
      <c r="K366" s="189"/>
      <c r="L366" s="189"/>
      <c r="M366" s="152"/>
      <c r="N366" s="152"/>
      <c r="O366" s="152"/>
      <c r="P366" s="190"/>
      <c r="Q366" s="190"/>
      <c r="R366" s="190"/>
    </row>
    <row r="367" spans="9:18" ht="15" customHeight="1" x14ac:dyDescent="0.2">
      <c r="I367" s="189"/>
      <c r="J367" s="189"/>
      <c r="K367" s="189"/>
      <c r="L367" s="189"/>
      <c r="M367" s="152"/>
      <c r="N367" s="152"/>
      <c r="O367" s="152"/>
      <c r="P367" s="190"/>
      <c r="Q367" s="190"/>
      <c r="R367" s="190"/>
    </row>
    <row r="368" spans="9:18" ht="15" customHeight="1" x14ac:dyDescent="0.2">
      <c r="I368" s="189"/>
      <c r="J368" s="189"/>
      <c r="K368" s="189"/>
      <c r="L368" s="189"/>
      <c r="M368" s="152"/>
      <c r="N368" s="152"/>
      <c r="O368" s="152"/>
      <c r="P368" s="190"/>
      <c r="Q368" s="190"/>
      <c r="R368" s="190"/>
    </row>
    <row r="369" spans="9:18" ht="15" customHeight="1" x14ac:dyDescent="0.2">
      <c r="I369" s="189"/>
      <c r="J369" s="189"/>
      <c r="K369" s="189"/>
      <c r="L369" s="189"/>
      <c r="M369" s="152"/>
      <c r="N369" s="152"/>
      <c r="O369" s="152"/>
      <c r="P369" s="190"/>
      <c r="Q369" s="190"/>
      <c r="R369" s="190"/>
    </row>
    <row r="370" spans="9:18" ht="15" customHeight="1" x14ac:dyDescent="0.2">
      <c r="I370" s="189"/>
      <c r="J370" s="189"/>
      <c r="K370" s="189"/>
      <c r="L370" s="189"/>
      <c r="M370" s="152"/>
      <c r="N370" s="152"/>
      <c r="O370" s="152"/>
      <c r="P370" s="190"/>
      <c r="Q370" s="190"/>
      <c r="R370" s="190"/>
    </row>
    <row r="371" spans="9:18" ht="15" customHeight="1" x14ac:dyDescent="0.2">
      <c r="I371" s="189"/>
      <c r="J371" s="189"/>
      <c r="K371" s="189"/>
      <c r="L371" s="189"/>
      <c r="M371" s="152"/>
      <c r="N371" s="152"/>
      <c r="O371" s="152"/>
      <c r="P371" s="190"/>
      <c r="Q371" s="190"/>
      <c r="R371" s="190"/>
    </row>
    <row r="372" spans="9:18" ht="15" customHeight="1" x14ac:dyDescent="0.2">
      <c r="I372" s="189"/>
      <c r="J372" s="189"/>
      <c r="K372" s="189"/>
      <c r="L372" s="189"/>
      <c r="M372" s="152"/>
      <c r="N372" s="152"/>
      <c r="O372" s="152"/>
      <c r="P372" s="190"/>
      <c r="Q372" s="190"/>
      <c r="R372" s="190"/>
    </row>
    <row r="373" spans="9:18" ht="15" customHeight="1" x14ac:dyDescent="0.2">
      <c r="I373" s="189"/>
      <c r="J373" s="189"/>
      <c r="K373" s="189"/>
      <c r="L373" s="189"/>
      <c r="M373" s="152"/>
      <c r="N373" s="152"/>
      <c r="O373" s="152"/>
      <c r="P373" s="190"/>
      <c r="Q373" s="190"/>
      <c r="R373" s="190"/>
    </row>
    <row r="374" spans="9:18" ht="15" customHeight="1" x14ac:dyDescent="0.2">
      <c r="I374" s="189"/>
      <c r="J374" s="189"/>
      <c r="K374" s="189"/>
      <c r="L374" s="189"/>
      <c r="M374" s="152"/>
      <c r="N374" s="152"/>
      <c r="O374" s="152"/>
      <c r="P374" s="190"/>
      <c r="Q374" s="190"/>
      <c r="R374" s="190"/>
    </row>
    <row r="375" spans="9:18" ht="15" customHeight="1" x14ac:dyDescent="0.2">
      <c r="I375" s="189"/>
      <c r="J375" s="189"/>
      <c r="K375" s="189"/>
      <c r="L375" s="189"/>
      <c r="M375" s="152"/>
      <c r="N375" s="152"/>
      <c r="O375" s="152"/>
      <c r="P375" s="190"/>
      <c r="Q375" s="190"/>
      <c r="R375" s="190"/>
    </row>
    <row r="376" spans="9:18" ht="15" customHeight="1" x14ac:dyDescent="0.2">
      <c r="I376" s="189"/>
      <c r="J376" s="189"/>
      <c r="K376" s="189"/>
      <c r="L376" s="189"/>
      <c r="M376" s="152"/>
      <c r="N376" s="152"/>
      <c r="O376" s="152"/>
      <c r="P376" s="190"/>
      <c r="Q376" s="190"/>
      <c r="R376" s="190"/>
    </row>
    <row r="377" spans="9:18" ht="15" customHeight="1" x14ac:dyDescent="0.2">
      <c r="I377" s="189"/>
      <c r="J377" s="189"/>
      <c r="K377" s="189"/>
      <c r="L377" s="189"/>
      <c r="M377" s="152"/>
      <c r="N377" s="152"/>
      <c r="O377" s="152"/>
      <c r="P377" s="190"/>
      <c r="Q377" s="190"/>
      <c r="R377" s="190"/>
    </row>
    <row r="378" spans="9:18" ht="15" customHeight="1" x14ac:dyDescent="0.2">
      <c r="I378" s="189"/>
      <c r="J378" s="189"/>
      <c r="K378" s="189"/>
      <c r="L378" s="189"/>
      <c r="M378" s="152"/>
      <c r="N378" s="152"/>
      <c r="O378" s="152"/>
      <c r="P378" s="190"/>
      <c r="Q378" s="190"/>
      <c r="R378" s="190"/>
    </row>
    <row r="379" spans="9:18" ht="15" customHeight="1" x14ac:dyDescent="0.2">
      <c r="I379" s="189"/>
      <c r="J379" s="189"/>
      <c r="K379" s="189"/>
      <c r="L379" s="189"/>
      <c r="M379" s="152"/>
      <c r="N379" s="152"/>
      <c r="O379" s="152"/>
      <c r="P379" s="190"/>
      <c r="Q379" s="190"/>
      <c r="R379" s="190"/>
    </row>
    <row r="380" spans="9:18" ht="15" customHeight="1" x14ac:dyDescent="0.2">
      <c r="I380" s="189"/>
      <c r="J380" s="189"/>
      <c r="K380" s="189"/>
      <c r="L380" s="189"/>
      <c r="M380" s="152"/>
      <c r="N380" s="152"/>
      <c r="O380" s="152"/>
      <c r="P380" s="190"/>
      <c r="Q380" s="190"/>
      <c r="R380" s="190"/>
    </row>
    <row r="381" spans="9:18" ht="15" customHeight="1" x14ac:dyDescent="0.2">
      <c r="I381" s="189"/>
      <c r="J381" s="189"/>
      <c r="K381" s="189"/>
      <c r="L381" s="189"/>
      <c r="M381" s="152"/>
      <c r="N381" s="152"/>
      <c r="O381" s="152"/>
      <c r="P381" s="190"/>
      <c r="Q381" s="190"/>
      <c r="R381" s="190"/>
    </row>
    <row r="382" spans="9:18" ht="15" customHeight="1" x14ac:dyDescent="0.2">
      <c r="I382" s="189"/>
      <c r="J382" s="189"/>
      <c r="K382" s="189"/>
      <c r="L382" s="189"/>
      <c r="M382" s="152"/>
      <c r="N382" s="152"/>
      <c r="O382" s="152"/>
      <c r="P382" s="190"/>
      <c r="Q382" s="190"/>
      <c r="R382" s="190"/>
    </row>
    <row r="383" spans="9:18" ht="15" customHeight="1" x14ac:dyDescent="0.2">
      <c r="I383" s="189"/>
      <c r="J383" s="189"/>
      <c r="K383" s="189"/>
      <c r="L383" s="189"/>
      <c r="M383" s="152"/>
      <c r="N383" s="152"/>
      <c r="O383" s="152"/>
      <c r="P383" s="190"/>
      <c r="Q383" s="190"/>
      <c r="R383" s="190"/>
    </row>
    <row r="384" spans="9:18" ht="15" customHeight="1" x14ac:dyDescent="0.2">
      <c r="I384" s="189"/>
      <c r="J384" s="189"/>
      <c r="K384" s="189"/>
      <c r="L384" s="189"/>
      <c r="M384" s="152"/>
      <c r="N384" s="152"/>
      <c r="O384" s="152"/>
      <c r="P384" s="190"/>
      <c r="Q384" s="190"/>
      <c r="R384" s="190"/>
    </row>
    <row r="385" spans="9:18" ht="15" customHeight="1" x14ac:dyDescent="0.2">
      <c r="I385" s="189"/>
      <c r="J385" s="189"/>
      <c r="K385" s="189"/>
      <c r="L385" s="189"/>
      <c r="M385" s="152"/>
      <c r="N385" s="152"/>
      <c r="O385" s="152"/>
      <c r="P385" s="190"/>
      <c r="Q385" s="190"/>
      <c r="R385" s="190"/>
    </row>
    <row r="386" spans="9:18" ht="15" customHeight="1" x14ac:dyDescent="0.2">
      <c r="I386" s="189"/>
      <c r="J386" s="189"/>
      <c r="K386" s="189"/>
      <c r="L386" s="189"/>
      <c r="M386" s="152"/>
      <c r="N386" s="152"/>
      <c r="O386" s="152"/>
      <c r="P386" s="190"/>
      <c r="Q386" s="190"/>
      <c r="R386" s="190"/>
    </row>
    <row r="387" spans="9:18" ht="15" customHeight="1" x14ac:dyDescent="0.2">
      <c r="I387" s="189"/>
      <c r="J387" s="189"/>
      <c r="K387" s="189"/>
      <c r="L387" s="189"/>
      <c r="M387" s="152"/>
      <c r="N387" s="152"/>
      <c r="O387" s="152"/>
      <c r="P387" s="190"/>
      <c r="Q387" s="190"/>
      <c r="R387" s="190"/>
    </row>
    <row r="388" spans="9:18" ht="15" customHeight="1" x14ac:dyDescent="0.2">
      <c r="I388" s="189"/>
      <c r="J388" s="189"/>
      <c r="K388" s="189"/>
      <c r="L388" s="189"/>
      <c r="M388" s="152"/>
      <c r="N388" s="152"/>
      <c r="O388" s="152"/>
      <c r="P388" s="190"/>
      <c r="Q388" s="190"/>
      <c r="R388" s="190"/>
    </row>
    <row r="389" spans="9:18" ht="15" customHeight="1" x14ac:dyDescent="0.2">
      <c r="I389" s="189"/>
      <c r="J389" s="189"/>
      <c r="K389" s="189"/>
      <c r="L389" s="189"/>
      <c r="M389" s="152"/>
      <c r="N389" s="152"/>
      <c r="O389" s="152"/>
      <c r="P389" s="190"/>
      <c r="Q389" s="190"/>
      <c r="R389" s="190"/>
    </row>
    <row r="390" spans="9:18" ht="15" customHeight="1" x14ac:dyDescent="0.2">
      <c r="I390" s="189"/>
      <c r="J390" s="189"/>
      <c r="K390" s="189"/>
      <c r="L390" s="189"/>
      <c r="M390" s="152"/>
      <c r="N390" s="152"/>
      <c r="O390" s="152"/>
      <c r="P390" s="190"/>
      <c r="Q390" s="190"/>
      <c r="R390" s="190"/>
    </row>
    <row r="391" spans="9:18" ht="15" customHeight="1" x14ac:dyDescent="0.2">
      <c r="I391" s="189"/>
      <c r="J391" s="189"/>
      <c r="K391" s="189"/>
      <c r="L391" s="189"/>
      <c r="M391" s="152"/>
      <c r="N391" s="152"/>
      <c r="O391" s="152"/>
      <c r="P391" s="190"/>
      <c r="Q391" s="190"/>
      <c r="R391" s="190"/>
    </row>
    <row r="392" spans="9:18" ht="15" customHeight="1" x14ac:dyDescent="0.2">
      <c r="I392" s="189"/>
      <c r="J392" s="189"/>
      <c r="K392" s="189"/>
      <c r="L392" s="189"/>
      <c r="M392" s="152"/>
      <c r="N392" s="152"/>
      <c r="O392" s="152"/>
      <c r="P392" s="190"/>
      <c r="Q392" s="190"/>
      <c r="R392" s="190"/>
    </row>
    <row r="393" spans="9:18" ht="15" customHeight="1" x14ac:dyDescent="0.2">
      <c r="I393" s="189"/>
      <c r="J393" s="189"/>
      <c r="K393" s="189"/>
      <c r="L393" s="189"/>
      <c r="M393" s="152"/>
      <c r="N393" s="152"/>
      <c r="O393" s="152"/>
      <c r="P393" s="190"/>
      <c r="Q393" s="190"/>
      <c r="R393" s="190"/>
    </row>
    <row r="394" spans="9:18" ht="15" customHeight="1" x14ac:dyDescent="0.2">
      <c r="I394" s="189"/>
      <c r="J394" s="189"/>
      <c r="K394" s="189"/>
      <c r="L394" s="189"/>
      <c r="M394" s="152"/>
      <c r="N394" s="152"/>
      <c r="O394" s="152"/>
      <c r="P394" s="190"/>
      <c r="Q394" s="190"/>
      <c r="R394" s="190"/>
    </row>
    <row r="395" spans="9:18" ht="15" customHeight="1" x14ac:dyDescent="0.2">
      <c r="I395" s="189"/>
      <c r="J395" s="189"/>
      <c r="K395" s="189"/>
      <c r="L395" s="189"/>
      <c r="M395" s="152"/>
      <c r="N395" s="152"/>
      <c r="O395" s="152"/>
      <c r="P395" s="190"/>
      <c r="Q395" s="190"/>
      <c r="R395" s="190"/>
    </row>
    <row r="396" spans="9:18" ht="15" customHeight="1" x14ac:dyDescent="0.2">
      <c r="I396" s="189"/>
      <c r="J396" s="189"/>
      <c r="K396" s="189"/>
      <c r="L396" s="189"/>
      <c r="M396" s="152"/>
      <c r="N396" s="152"/>
      <c r="O396" s="152"/>
      <c r="P396" s="190"/>
      <c r="Q396" s="190"/>
      <c r="R396" s="190"/>
    </row>
    <row r="397" spans="9:18" ht="15" customHeight="1" x14ac:dyDescent="0.2">
      <c r="I397" s="189"/>
      <c r="J397" s="189"/>
      <c r="K397" s="189"/>
      <c r="L397" s="189"/>
      <c r="M397" s="152"/>
      <c r="N397" s="152"/>
      <c r="O397" s="152"/>
      <c r="P397" s="190"/>
      <c r="Q397" s="190"/>
      <c r="R397" s="190"/>
    </row>
    <row r="398" spans="9:18" ht="15" customHeight="1" x14ac:dyDescent="0.2">
      <c r="I398" s="189"/>
      <c r="J398" s="189"/>
      <c r="K398" s="189"/>
      <c r="L398" s="189"/>
      <c r="M398" s="152"/>
      <c r="N398" s="152"/>
      <c r="O398" s="152"/>
      <c r="P398" s="190"/>
      <c r="Q398" s="190"/>
      <c r="R398" s="190"/>
    </row>
    <row r="399" spans="9:18" ht="15" customHeight="1" x14ac:dyDescent="0.2">
      <c r="I399" s="189"/>
      <c r="J399" s="189"/>
      <c r="K399" s="189"/>
      <c r="L399" s="189"/>
      <c r="M399" s="152"/>
      <c r="N399" s="152"/>
      <c r="O399" s="152"/>
      <c r="P399" s="190"/>
      <c r="Q399" s="190"/>
      <c r="R399" s="190"/>
    </row>
    <row r="400" spans="9:18" ht="15" customHeight="1" x14ac:dyDescent="0.2">
      <c r="I400" s="189"/>
      <c r="J400" s="189"/>
      <c r="K400" s="189"/>
      <c r="L400" s="189"/>
      <c r="M400" s="152"/>
      <c r="N400" s="152"/>
      <c r="O400" s="152"/>
      <c r="P400" s="190"/>
      <c r="Q400" s="190"/>
      <c r="R400" s="190"/>
    </row>
    <row r="401" spans="9:18" ht="15" customHeight="1" x14ac:dyDescent="0.2">
      <c r="I401" s="189"/>
      <c r="J401" s="189"/>
      <c r="K401" s="189"/>
      <c r="L401" s="189"/>
      <c r="M401" s="152"/>
      <c r="N401" s="152"/>
      <c r="O401" s="152"/>
      <c r="P401" s="190"/>
      <c r="Q401" s="190"/>
      <c r="R401" s="190"/>
    </row>
    <row r="402" spans="9:18" ht="15" customHeight="1" x14ac:dyDescent="0.2">
      <c r="I402" s="189"/>
      <c r="J402" s="189"/>
      <c r="K402" s="189"/>
      <c r="L402" s="189"/>
      <c r="M402" s="152"/>
      <c r="N402" s="152"/>
      <c r="O402" s="152"/>
      <c r="P402" s="190"/>
      <c r="Q402" s="190"/>
      <c r="R402" s="190"/>
    </row>
    <row r="403" spans="9:18" ht="15" customHeight="1" x14ac:dyDescent="0.2">
      <c r="I403" s="189"/>
      <c r="J403" s="189"/>
      <c r="K403" s="189"/>
      <c r="L403" s="189"/>
      <c r="M403" s="152"/>
      <c r="N403" s="152"/>
      <c r="O403" s="152"/>
      <c r="P403" s="190"/>
      <c r="Q403" s="190"/>
      <c r="R403" s="190"/>
    </row>
    <row r="404" spans="9:18" ht="15" customHeight="1" x14ac:dyDescent="0.2">
      <c r="I404" s="189"/>
      <c r="J404" s="189"/>
      <c r="K404" s="189"/>
      <c r="L404" s="189"/>
      <c r="M404" s="152"/>
      <c r="N404" s="152"/>
      <c r="O404" s="152"/>
      <c r="P404" s="190"/>
      <c r="Q404" s="190"/>
      <c r="R404" s="190"/>
    </row>
    <row r="405" spans="9:18" ht="15" customHeight="1" x14ac:dyDescent="0.2">
      <c r="I405" s="189"/>
      <c r="J405" s="189"/>
      <c r="K405" s="189"/>
      <c r="L405" s="189"/>
      <c r="M405" s="152"/>
      <c r="N405" s="152"/>
      <c r="O405" s="152"/>
      <c r="P405" s="190"/>
      <c r="Q405" s="190"/>
      <c r="R405" s="190"/>
    </row>
    <row r="406" spans="9:18" ht="15" customHeight="1" x14ac:dyDescent="0.2">
      <c r="I406" s="189"/>
      <c r="J406" s="189"/>
      <c r="K406" s="189"/>
      <c r="L406" s="189"/>
      <c r="M406" s="152"/>
      <c r="N406" s="152"/>
      <c r="O406" s="152"/>
      <c r="P406" s="190"/>
      <c r="Q406" s="190"/>
      <c r="R406" s="190"/>
    </row>
    <row r="407" spans="9:18" ht="15" customHeight="1" x14ac:dyDescent="0.2">
      <c r="I407" s="189"/>
      <c r="J407" s="189"/>
      <c r="K407" s="189"/>
      <c r="L407" s="189"/>
      <c r="M407" s="152"/>
      <c r="N407" s="152"/>
      <c r="O407" s="152"/>
      <c r="P407" s="190"/>
      <c r="Q407" s="190"/>
      <c r="R407" s="190"/>
    </row>
    <row r="408" spans="9:18" ht="15" customHeight="1" x14ac:dyDescent="0.2">
      <c r="I408" s="189"/>
      <c r="J408" s="189"/>
      <c r="K408" s="189"/>
      <c r="L408" s="189"/>
      <c r="M408" s="152"/>
      <c r="N408" s="152"/>
      <c r="O408" s="152"/>
      <c r="P408" s="190"/>
      <c r="Q408" s="190"/>
      <c r="R408" s="190"/>
    </row>
    <row r="409" spans="9:18" ht="15" customHeight="1" x14ac:dyDescent="0.2">
      <c r="I409" s="189"/>
      <c r="J409" s="189"/>
      <c r="K409" s="189"/>
      <c r="L409" s="189"/>
      <c r="M409" s="152"/>
      <c r="N409" s="152"/>
      <c r="O409" s="152"/>
      <c r="P409" s="190"/>
      <c r="Q409" s="190"/>
      <c r="R409" s="190"/>
    </row>
    <row r="410" spans="9:18" ht="15" customHeight="1" x14ac:dyDescent="0.2">
      <c r="I410" s="189"/>
      <c r="J410" s="189"/>
      <c r="K410" s="189"/>
      <c r="L410" s="189"/>
      <c r="M410" s="152"/>
      <c r="N410" s="152"/>
      <c r="O410" s="152"/>
      <c r="P410" s="190"/>
      <c r="Q410" s="190"/>
      <c r="R410" s="190"/>
    </row>
    <row r="411" spans="9:18" ht="15" customHeight="1" x14ac:dyDescent="0.2">
      <c r="I411" s="189"/>
      <c r="J411" s="189"/>
      <c r="K411" s="189"/>
      <c r="L411" s="189"/>
      <c r="M411" s="152"/>
      <c r="N411" s="152"/>
      <c r="O411" s="152"/>
      <c r="P411" s="190"/>
      <c r="Q411" s="190"/>
      <c r="R411" s="190"/>
    </row>
    <row r="412" spans="9:18" ht="15" customHeight="1" x14ac:dyDescent="0.2">
      <c r="I412" s="189"/>
      <c r="J412" s="189"/>
      <c r="K412" s="189"/>
      <c r="L412" s="189"/>
      <c r="M412" s="152"/>
      <c r="N412" s="152"/>
      <c r="O412" s="152"/>
      <c r="P412" s="190"/>
      <c r="Q412" s="190"/>
      <c r="R412" s="190"/>
    </row>
    <row r="413" spans="9:18" ht="15" customHeight="1" x14ac:dyDescent="0.2">
      <c r="I413" s="189"/>
      <c r="J413" s="189"/>
      <c r="K413" s="189"/>
      <c r="L413" s="189"/>
      <c r="M413" s="152"/>
      <c r="N413" s="152"/>
      <c r="O413" s="152"/>
      <c r="P413" s="190"/>
      <c r="Q413" s="190"/>
      <c r="R413" s="190"/>
    </row>
    <row r="414" spans="9:18" ht="15" customHeight="1" x14ac:dyDescent="0.2">
      <c r="I414" s="189"/>
      <c r="J414" s="189"/>
      <c r="K414" s="189"/>
      <c r="L414" s="189"/>
      <c r="M414" s="152"/>
      <c r="N414" s="152"/>
      <c r="O414" s="152"/>
      <c r="P414" s="190"/>
      <c r="Q414" s="190"/>
      <c r="R414" s="190"/>
    </row>
    <row r="415" spans="9:18" ht="15" customHeight="1" x14ac:dyDescent="0.2">
      <c r="I415" s="189"/>
      <c r="J415" s="189"/>
      <c r="K415" s="189"/>
      <c r="L415" s="189"/>
      <c r="M415" s="152"/>
      <c r="N415" s="152"/>
      <c r="O415" s="152"/>
      <c r="P415" s="190"/>
      <c r="Q415" s="190"/>
      <c r="R415" s="190"/>
    </row>
    <row r="416" spans="9:18" ht="15" customHeight="1" x14ac:dyDescent="0.2">
      <c r="I416" s="189"/>
      <c r="J416" s="189"/>
      <c r="K416" s="189"/>
      <c r="L416" s="189"/>
      <c r="M416" s="152"/>
      <c r="N416" s="152"/>
      <c r="O416" s="152"/>
      <c r="P416" s="190"/>
      <c r="Q416" s="190"/>
      <c r="R416" s="190"/>
    </row>
    <row r="417" spans="9:18" ht="15" customHeight="1" x14ac:dyDescent="0.2">
      <c r="I417" s="189"/>
      <c r="J417" s="189"/>
      <c r="K417" s="189"/>
      <c r="L417" s="189"/>
      <c r="M417" s="152"/>
      <c r="N417" s="152"/>
      <c r="O417" s="152"/>
      <c r="P417" s="190"/>
      <c r="Q417" s="190"/>
      <c r="R417" s="190"/>
    </row>
    <row r="418" spans="9:18" ht="15" customHeight="1" x14ac:dyDescent="0.2">
      <c r="I418" s="189"/>
      <c r="J418" s="189"/>
      <c r="K418" s="189"/>
      <c r="L418" s="189"/>
      <c r="M418" s="152"/>
      <c r="N418" s="152"/>
      <c r="O418" s="152"/>
      <c r="P418" s="190"/>
      <c r="Q418" s="190"/>
      <c r="R418" s="190"/>
    </row>
    <row r="419" spans="9:18" ht="15" customHeight="1" x14ac:dyDescent="0.2">
      <c r="I419" s="189"/>
      <c r="J419" s="189"/>
      <c r="K419" s="189"/>
      <c r="L419" s="189"/>
      <c r="M419" s="152"/>
      <c r="N419" s="152"/>
      <c r="O419" s="152"/>
      <c r="P419" s="190"/>
      <c r="Q419" s="190"/>
      <c r="R419" s="190"/>
    </row>
    <row r="420" spans="9:18" ht="15" customHeight="1" x14ac:dyDescent="0.2">
      <c r="I420" s="189"/>
      <c r="J420" s="189"/>
      <c r="K420" s="189"/>
      <c r="L420" s="189"/>
      <c r="M420" s="152"/>
      <c r="N420" s="152"/>
      <c r="O420" s="152"/>
      <c r="P420" s="190"/>
      <c r="Q420" s="190"/>
      <c r="R420" s="190"/>
    </row>
    <row r="421" spans="9:18" ht="15" customHeight="1" x14ac:dyDescent="0.2">
      <c r="I421" s="189"/>
      <c r="J421" s="189"/>
      <c r="K421" s="189"/>
      <c r="L421" s="189"/>
      <c r="M421" s="152"/>
      <c r="N421" s="152"/>
      <c r="O421" s="152"/>
      <c r="P421" s="190"/>
      <c r="Q421" s="190"/>
      <c r="R421" s="190"/>
    </row>
    <row r="422" spans="9:18" ht="15" customHeight="1" x14ac:dyDescent="0.2">
      <c r="I422" s="189"/>
      <c r="J422" s="189"/>
      <c r="K422" s="189"/>
      <c r="L422" s="189"/>
      <c r="M422" s="152"/>
      <c r="N422" s="152"/>
      <c r="O422" s="152"/>
      <c r="P422" s="190"/>
      <c r="Q422" s="190"/>
      <c r="R422" s="190"/>
    </row>
    <row r="423" spans="9:18" ht="15" customHeight="1" x14ac:dyDescent="0.2">
      <c r="I423" s="189"/>
      <c r="J423" s="189"/>
      <c r="K423" s="189"/>
      <c r="L423" s="189"/>
      <c r="M423" s="152"/>
      <c r="N423" s="152"/>
      <c r="O423" s="152"/>
      <c r="P423" s="190"/>
      <c r="Q423" s="190"/>
      <c r="R423" s="190"/>
    </row>
    <row r="424" spans="9:18" ht="15" customHeight="1" x14ac:dyDescent="0.2">
      <c r="I424" s="189"/>
      <c r="J424" s="189"/>
      <c r="K424" s="189"/>
      <c r="L424" s="189"/>
      <c r="M424" s="152"/>
      <c r="N424" s="152"/>
      <c r="O424" s="152"/>
      <c r="P424" s="190"/>
      <c r="Q424" s="190"/>
      <c r="R424" s="190"/>
    </row>
    <row r="425" spans="9:18" ht="15" customHeight="1" x14ac:dyDescent="0.2">
      <c r="I425" s="189"/>
      <c r="J425" s="189"/>
      <c r="K425" s="189"/>
      <c r="L425" s="189"/>
      <c r="M425" s="152"/>
      <c r="N425" s="152"/>
      <c r="O425" s="152"/>
      <c r="P425" s="190"/>
      <c r="Q425" s="190"/>
      <c r="R425" s="190"/>
    </row>
    <row r="426" spans="9:18" ht="15" customHeight="1" x14ac:dyDescent="0.2">
      <c r="I426" s="189"/>
      <c r="J426" s="189"/>
      <c r="K426" s="189"/>
      <c r="L426" s="189"/>
      <c r="M426" s="152"/>
      <c r="N426" s="152"/>
      <c r="O426" s="152"/>
      <c r="P426" s="190"/>
      <c r="Q426" s="190"/>
      <c r="R426" s="190"/>
    </row>
    <row r="427" spans="9:18" ht="15" customHeight="1" x14ac:dyDescent="0.2">
      <c r="I427" s="189"/>
      <c r="J427" s="189"/>
      <c r="K427" s="189"/>
      <c r="L427" s="189"/>
      <c r="M427" s="152"/>
      <c r="N427" s="152"/>
      <c r="O427" s="152"/>
      <c r="P427" s="190"/>
      <c r="Q427" s="190"/>
      <c r="R427" s="190"/>
    </row>
    <row r="428" spans="9:18" ht="15" customHeight="1" x14ac:dyDescent="0.2">
      <c r="I428" s="189"/>
      <c r="J428" s="189"/>
      <c r="K428" s="189"/>
      <c r="L428" s="189"/>
      <c r="M428" s="152"/>
      <c r="N428" s="152"/>
      <c r="O428" s="152"/>
      <c r="P428" s="190"/>
      <c r="Q428" s="190"/>
      <c r="R428" s="190"/>
    </row>
    <row r="429" spans="9:18" ht="15" customHeight="1" x14ac:dyDescent="0.2">
      <c r="I429" s="189"/>
      <c r="J429" s="189"/>
      <c r="K429" s="189"/>
      <c r="L429" s="189"/>
      <c r="M429" s="152"/>
      <c r="N429" s="152"/>
      <c r="O429" s="152"/>
      <c r="P429" s="190"/>
      <c r="Q429" s="190"/>
      <c r="R429" s="190"/>
    </row>
    <row r="430" spans="9:18" ht="15" customHeight="1" x14ac:dyDescent="0.2">
      <c r="I430" s="189"/>
      <c r="J430" s="189"/>
      <c r="K430" s="189"/>
      <c r="L430" s="189"/>
      <c r="M430" s="152"/>
      <c r="N430" s="152"/>
      <c r="O430" s="152"/>
      <c r="P430" s="190"/>
      <c r="Q430" s="190"/>
      <c r="R430" s="190"/>
    </row>
    <row r="431" spans="9:18" ht="15" customHeight="1" x14ac:dyDescent="0.2">
      <c r="I431" s="189"/>
      <c r="J431" s="189"/>
      <c r="K431" s="189"/>
      <c r="L431" s="189"/>
      <c r="M431" s="152"/>
      <c r="N431" s="152"/>
      <c r="O431" s="152"/>
      <c r="P431" s="190"/>
      <c r="Q431" s="190"/>
      <c r="R431" s="190"/>
    </row>
    <row r="432" spans="9:18" ht="15" customHeight="1" x14ac:dyDescent="0.2">
      <c r="I432" s="189"/>
      <c r="J432" s="189"/>
      <c r="K432" s="189"/>
      <c r="L432" s="189"/>
      <c r="M432" s="152"/>
      <c r="N432" s="152"/>
      <c r="O432" s="152"/>
      <c r="P432" s="190"/>
      <c r="Q432" s="190"/>
      <c r="R432" s="190"/>
    </row>
    <row r="433" spans="9:18" ht="15" customHeight="1" x14ac:dyDescent="0.2">
      <c r="I433" s="189"/>
      <c r="J433" s="189"/>
      <c r="K433" s="189"/>
      <c r="L433" s="189"/>
      <c r="M433" s="152"/>
      <c r="N433" s="152"/>
      <c r="O433" s="152"/>
      <c r="P433" s="190"/>
      <c r="Q433" s="190"/>
      <c r="R433" s="190"/>
    </row>
    <row r="434" spans="9:18" ht="15" customHeight="1" x14ac:dyDescent="0.2">
      <c r="I434" s="189"/>
      <c r="J434" s="189"/>
      <c r="K434" s="189"/>
      <c r="L434" s="189"/>
      <c r="M434" s="152"/>
      <c r="N434" s="152"/>
      <c r="O434" s="152"/>
      <c r="P434" s="190"/>
      <c r="Q434" s="190"/>
      <c r="R434" s="190"/>
    </row>
    <row r="435" spans="9:18" ht="15" customHeight="1" x14ac:dyDescent="0.2">
      <c r="I435" s="189"/>
      <c r="J435" s="189"/>
      <c r="K435" s="189"/>
      <c r="L435" s="189"/>
      <c r="M435" s="152"/>
      <c r="N435" s="152"/>
      <c r="O435" s="152"/>
      <c r="P435" s="190"/>
      <c r="Q435" s="190"/>
      <c r="R435" s="190"/>
    </row>
    <row r="436" spans="9:18" ht="15" customHeight="1" x14ac:dyDescent="0.2">
      <c r="I436" s="189"/>
      <c r="J436" s="189"/>
      <c r="K436" s="189"/>
      <c r="L436" s="189"/>
      <c r="M436" s="152"/>
      <c r="N436" s="152"/>
      <c r="O436" s="152"/>
      <c r="P436" s="190"/>
      <c r="Q436" s="190"/>
      <c r="R436" s="190"/>
    </row>
    <row r="437" spans="9:18" ht="15" customHeight="1" x14ac:dyDescent="0.2">
      <c r="I437" s="189"/>
      <c r="J437" s="189"/>
      <c r="K437" s="189"/>
      <c r="L437" s="189"/>
      <c r="M437" s="152"/>
      <c r="N437" s="152"/>
      <c r="O437" s="152"/>
      <c r="P437" s="190"/>
      <c r="Q437" s="190"/>
      <c r="R437" s="190"/>
    </row>
    <row r="438" spans="9:18" ht="15" customHeight="1" x14ac:dyDescent="0.2">
      <c r="I438" s="189"/>
      <c r="J438" s="189"/>
      <c r="K438" s="189"/>
      <c r="L438" s="189"/>
      <c r="M438" s="152"/>
      <c r="N438" s="152"/>
      <c r="O438" s="152"/>
      <c r="P438" s="190"/>
      <c r="Q438" s="190"/>
      <c r="R438" s="190"/>
    </row>
    <row r="439" spans="9:18" ht="15" customHeight="1" x14ac:dyDescent="0.2">
      <c r="I439" s="189"/>
      <c r="J439" s="189"/>
      <c r="K439" s="189"/>
      <c r="L439" s="189"/>
      <c r="M439" s="152"/>
      <c r="N439" s="152"/>
      <c r="O439" s="152"/>
      <c r="P439" s="190"/>
      <c r="Q439" s="190"/>
      <c r="R439" s="190"/>
    </row>
    <row r="440" spans="9:18" ht="15" customHeight="1" x14ac:dyDescent="0.2">
      <c r="I440" s="189"/>
      <c r="J440" s="189"/>
      <c r="K440" s="189"/>
      <c r="L440" s="189"/>
      <c r="M440" s="152"/>
      <c r="N440" s="152"/>
      <c r="O440" s="152"/>
      <c r="P440" s="190"/>
      <c r="Q440" s="190"/>
      <c r="R440" s="190"/>
    </row>
    <row r="441" spans="9:18" ht="15" customHeight="1" x14ac:dyDescent="0.2">
      <c r="I441" s="189"/>
      <c r="J441" s="189"/>
      <c r="K441" s="189"/>
      <c r="L441" s="189"/>
      <c r="M441" s="152"/>
      <c r="N441" s="152"/>
      <c r="O441" s="152"/>
      <c r="P441" s="190"/>
      <c r="Q441" s="190"/>
      <c r="R441" s="190"/>
    </row>
    <row r="442" spans="9:18" ht="15" customHeight="1" x14ac:dyDescent="0.2">
      <c r="I442" s="189"/>
      <c r="J442" s="189"/>
      <c r="K442" s="189"/>
      <c r="L442" s="189"/>
      <c r="M442" s="152"/>
      <c r="N442" s="152"/>
      <c r="O442" s="152"/>
      <c r="P442" s="190"/>
      <c r="Q442" s="190"/>
      <c r="R442" s="190"/>
    </row>
    <row r="443" spans="9:18" ht="15" customHeight="1" x14ac:dyDescent="0.2">
      <c r="I443" s="189"/>
      <c r="J443" s="189"/>
      <c r="K443" s="189"/>
      <c r="L443" s="189"/>
      <c r="M443" s="152"/>
      <c r="N443" s="152"/>
      <c r="O443" s="152"/>
      <c r="P443" s="190"/>
      <c r="Q443" s="190"/>
      <c r="R443" s="190"/>
    </row>
    <row r="444" spans="9:18" ht="15" customHeight="1" x14ac:dyDescent="0.2">
      <c r="I444" s="189"/>
      <c r="J444" s="189"/>
      <c r="K444" s="189"/>
      <c r="L444" s="189"/>
      <c r="M444" s="152"/>
      <c r="N444" s="152"/>
      <c r="O444" s="152"/>
      <c r="P444" s="190"/>
      <c r="Q444" s="190"/>
      <c r="R444" s="190"/>
    </row>
    <row r="445" spans="9:18" ht="15" customHeight="1" x14ac:dyDescent="0.2">
      <c r="I445" s="189"/>
      <c r="J445" s="189"/>
      <c r="K445" s="189"/>
      <c r="L445" s="189"/>
      <c r="M445" s="152"/>
      <c r="N445" s="152"/>
      <c r="O445" s="152"/>
      <c r="P445" s="190"/>
      <c r="Q445" s="190"/>
      <c r="R445" s="190"/>
    </row>
    <row r="446" spans="9:18" ht="15" customHeight="1" x14ac:dyDescent="0.2">
      <c r="I446" s="189"/>
      <c r="J446" s="189"/>
      <c r="K446" s="189"/>
      <c r="L446" s="189"/>
      <c r="M446" s="152"/>
      <c r="N446" s="152"/>
      <c r="O446" s="152"/>
      <c r="P446" s="190"/>
      <c r="Q446" s="190"/>
      <c r="R446" s="190"/>
    </row>
    <row r="447" spans="9:18" ht="15" customHeight="1" x14ac:dyDescent="0.2">
      <c r="I447" s="189"/>
      <c r="J447" s="189"/>
      <c r="K447" s="189"/>
      <c r="L447" s="189"/>
      <c r="M447" s="152"/>
      <c r="N447" s="152"/>
      <c r="O447" s="152"/>
      <c r="P447" s="190"/>
      <c r="Q447" s="190"/>
      <c r="R447" s="190"/>
    </row>
    <row r="448" spans="9:18" ht="15" customHeight="1" x14ac:dyDescent="0.2">
      <c r="I448" s="189"/>
      <c r="J448" s="189"/>
      <c r="K448" s="189"/>
      <c r="L448" s="189"/>
      <c r="M448" s="152"/>
      <c r="N448" s="152"/>
      <c r="O448" s="152"/>
      <c r="P448" s="190"/>
      <c r="Q448" s="190"/>
      <c r="R448" s="190"/>
    </row>
    <row r="449" spans="9:18" ht="15" customHeight="1" x14ac:dyDescent="0.2">
      <c r="I449" s="189"/>
      <c r="J449" s="189"/>
      <c r="K449" s="189"/>
      <c r="L449" s="189"/>
      <c r="M449" s="152"/>
      <c r="N449" s="152"/>
      <c r="O449" s="152"/>
      <c r="P449" s="190"/>
      <c r="Q449" s="190"/>
      <c r="R449" s="190"/>
    </row>
    <row r="450" spans="9:18" ht="15" customHeight="1" x14ac:dyDescent="0.2">
      <c r="I450" s="189"/>
      <c r="J450" s="189"/>
      <c r="K450" s="189"/>
      <c r="L450" s="189"/>
      <c r="M450" s="152"/>
      <c r="N450" s="152"/>
      <c r="O450" s="152"/>
      <c r="P450" s="190"/>
      <c r="Q450" s="190"/>
      <c r="R450" s="190"/>
    </row>
    <row r="451" spans="9:18" ht="15" customHeight="1" x14ac:dyDescent="0.2">
      <c r="I451" s="189"/>
      <c r="J451" s="189"/>
      <c r="K451" s="189"/>
      <c r="L451" s="189"/>
      <c r="M451" s="152"/>
      <c r="N451" s="152"/>
      <c r="O451" s="152"/>
      <c r="P451" s="190"/>
      <c r="Q451" s="190"/>
      <c r="R451" s="190"/>
    </row>
    <row r="452" spans="9:18" ht="15" customHeight="1" x14ac:dyDescent="0.2">
      <c r="I452" s="189"/>
      <c r="J452" s="189"/>
      <c r="K452" s="189"/>
      <c r="L452" s="189"/>
      <c r="M452" s="152"/>
      <c r="N452" s="152"/>
      <c r="O452" s="152"/>
      <c r="P452" s="190"/>
      <c r="Q452" s="190"/>
      <c r="R452" s="190"/>
    </row>
    <row r="453" spans="9:18" ht="15" customHeight="1" x14ac:dyDescent="0.2">
      <c r="I453" s="189"/>
      <c r="J453" s="189"/>
      <c r="K453" s="189"/>
      <c r="L453" s="189"/>
      <c r="M453" s="152"/>
      <c r="N453" s="152"/>
      <c r="O453" s="152"/>
      <c r="P453" s="190"/>
      <c r="Q453" s="190"/>
      <c r="R453" s="190"/>
    </row>
    <row r="454" spans="9:18" ht="15" customHeight="1" x14ac:dyDescent="0.2">
      <c r="I454" s="189"/>
      <c r="J454" s="189"/>
      <c r="K454" s="189"/>
      <c r="L454" s="189"/>
      <c r="M454" s="152"/>
      <c r="N454" s="152"/>
      <c r="O454" s="152"/>
      <c r="P454" s="190"/>
      <c r="Q454" s="190"/>
      <c r="R454" s="190"/>
    </row>
    <row r="455" spans="9:18" ht="15" customHeight="1" x14ac:dyDescent="0.2">
      <c r="I455" s="189"/>
      <c r="J455" s="189"/>
      <c r="K455" s="189"/>
      <c r="L455" s="189"/>
      <c r="M455" s="152"/>
      <c r="N455" s="152"/>
      <c r="O455" s="152"/>
      <c r="P455" s="190"/>
      <c r="Q455" s="190"/>
      <c r="R455" s="190"/>
    </row>
    <row r="456" spans="9:18" ht="15" customHeight="1" x14ac:dyDescent="0.2">
      <c r="I456" s="189"/>
      <c r="J456" s="189"/>
      <c r="K456" s="189"/>
      <c r="L456" s="189"/>
      <c r="M456" s="152"/>
      <c r="N456" s="152"/>
      <c r="O456" s="152"/>
      <c r="P456" s="190"/>
      <c r="Q456" s="190"/>
      <c r="R456" s="190"/>
    </row>
    <row r="457" spans="9:18" ht="15" customHeight="1" x14ac:dyDescent="0.2">
      <c r="I457" s="189"/>
      <c r="J457" s="189"/>
      <c r="K457" s="189"/>
      <c r="L457" s="189"/>
      <c r="M457" s="152"/>
      <c r="N457" s="152"/>
      <c r="O457" s="152"/>
      <c r="P457" s="190"/>
      <c r="Q457" s="190"/>
      <c r="R457" s="190"/>
    </row>
    <row r="458" spans="9:18" ht="15" customHeight="1" x14ac:dyDescent="0.2">
      <c r="I458" s="189"/>
      <c r="J458" s="189"/>
      <c r="K458" s="189"/>
      <c r="L458" s="189"/>
      <c r="M458" s="152"/>
      <c r="N458" s="152"/>
      <c r="O458" s="152"/>
      <c r="P458" s="190"/>
      <c r="Q458" s="190"/>
      <c r="R458" s="190"/>
    </row>
    <row r="459" spans="9:18" ht="15" customHeight="1" x14ac:dyDescent="0.2">
      <c r="I459" s="189"/>
      <c r="J459" s="189"/>
      <c r="K459" s="189"/>
      <c r="L459" s="189"/>
      <c r="M459" s="152"/>
      <c r="N459" s="152"/>
      <c r="O459" s="152"/>
      <c r="P459" s="190"/>
      <c r="Q459" s="190"/>
      <c r="R459" s="190"/>
    </row>
    <row r="460" spans="9:18" ht="15" customHeight="1" x14ac:dyDescent="0.2">
      <c r="I460" s="189"/>
      <c r="J460" s="189"/>
      <c r="K460" s="189"/>
      <c r="L460" s="189"/>
      <c r="M460" s="152"/>
      <c r="N460" s="152"/>
      <c r="O460" s="152"/>
      <c r="P460" s="190"/>
      <c r="Q460" s="190"/>
      <c r="R460" s="190"/>
    </row>
    <row r="461" spans="9:18" ht="15" customHeight="1" x14ac:dyDescent="0.2">
      <c r="I461" s="189"/>
      <c r="J461" s="189"/>
      <c r="K461" s="189"/>
      <c r="L461" s="189"/>
      <c r="M461" s="152"/>
      <c r="N461" s="152"/>
      <c r="O461" s="152"/>
      <c r="P461" s="190"/>
      <c r="Q461" s="190"/>
      <c r="R461" s="190"/>
    </row>
    <row r="462" spans="9:18" ht="15" customHeight="1" x14ac:dyDescent="0.2">
      <c r="I462" s="189"/>
      <c r="J462" s="189"/>
      <c r="K462" s="189"/>
      <c r="L462" s="189"/>
      <c r="M462" s="152"/>
      <c r="N462" s="152"/>
      <c r="O462" s="152"/>
      <c r="P462" s="190"/>
      <c r="Q462" s="190"/>
      <c r="R462" s="190"/>
    </row>
    <row r="463" spans="9:18" ht="15" customHeight="1" x14ac:dyDescent="0.2">
      <c r="I463" s="189"/>
      <c r="J463" s="189"/>
      <c r="K463" s="189"/>
      <c r="L463" s="189"/>
      <c r="M463" s="152"/>
      <c r="N463" s="152"/>
      <c r="O463" s="152"/>
      <c r="P463" s="190"/>
      <c r="Q463" s="190"/>
      <c r="R463" s="190"/>
    </row>
    <row r="464" spans="9:18" ht="15" customHeight="1" x14ac:dyDescent="0.2">
      <c r="I464" s="189"/>
      <c r="J464" s="189"/>
      <c r="K464" s="189"/>
      <c r="L464" s="189"/>
      <c r="M464" s="152"/>
      <c r="N464" s="152"/>
      <c r="O464" s="152"/>
      <c r="P464" s="190"/>
      <c r="Q464" s="190"/>
      <c r="R464" s="190"/>
    </row>
    <row r="465" spans="9:18" ht="15" customHeight="1" x14ac:dyDescent="0.2">
      <c r="I465" s="189"/>
      <c r="J465" s="189"/>
      <c r="K465" s="189"/>
      <c r="L465" s="189"/>
      <c r="M465" s="152"/>
      <c r="N465" s="152"/>
      <c r="O465" s="152"/>
      <c r="P465" s="190"/>
      <c r="Q465" s="190"/>
      <c r="R465" s="190"/>
    </row>
    <row r="466" spans="9:18" ht="15" customHeight="1" x14ac:dyDescent="0.2">
      <c r="I466" s="189"/>
      <c r="J466" s="189"/>
      <c r="K466" s="189"/>
      <c r="L466" s="189"/>
      <c r="M466" s="152"/>
      <c r="N466" s="152"/>
      <c r="O466" s="152"/>
      <c r="P466" s="190"/>
      <c r="Q466" s="190"/>
      <c r="R466" s="190"/>
    </row>
    <row r="467" spans="9:18" ht="15" customHeight="1" x14ac:dyDescent="0.2">
      <c r="I467" s="189"/>
      <c r="J467" s="189"/>
      <c r="K467" s="189"/>
      <c r="L467" s="189"/>
      <c r="M467" s="152"/>
      <c r="N467" s="152"/>
      <c r="O467" s="152"/>
      <c r="P467" s="190"/>
      <c r="Q467" s="190"/>
      <c r="R467" s="190"/>
    </row>
    <row r="468" spans="9:18" ht="15" customHeight="1" x14ac:dyDescent="0.2">
      <c r="I468" s="189"/>
      <c r="J468" s="189"/>
      <c r="K468" s="189"/>
      <c r="L468" s="189"/>
      <c r="M468" s="152"/>
      <c r="N468" s="152"/>
      <c r="O468" s="152"/>
      <c r="P468" s="190"/>
      <c r="Q468" s="190"/>
      <c r="R468" s="190"/>
    </row>
    <row r="469" spans="9:18" ht="15" customHeight="1" x14ac:dyDescent="0.2">
      <c r="I469" s="189"/>
      <c r="J469" s="189"/>
      <c r="K469" s="189"/>
      <c r="L469" s="189"/>
      <c r="M469" s="152"/>
      <c r="N469" s="152"/>
      <c r="O469" s="152"/>
      <c r="P469" s="190"/>
      <c r="Q469" s="190"/>
      <c r="R469" s="190"/>
    </row>
    <row r="470" spans="9:18" ht="15" customHeight="1" x14ac:dyDescent="0.2">
      <c r="I470" s="189"/>
      <c r="J470" s="189"/>
      <c r="K470" s="189"/>
      <c r="L470" s="189"/>
      <c r="M470" s="152"/>
      <c r="N470" s="152"/>
      <c r="O470" s="152"/>
      <c r="P470" s="190"/>
      <c r="Q470" s="190"/>
      <c r="R470" s="190"/>
    </row>
    <row r="471" spans="9:18" ht="15" customHeight="1" x14ac:dyDescent="0.2">
      <c r="I471" s="189"/>
      <c r="J471" s="189"/>
      <c r="K471" s="189"/>
      <c r="L471" s="189"/>
      <c r="M471" s="152"/>
      <c r="N471" s="152"/>
      <c r="O471" s="152"/>
      <c r="P471" s="190"/>
      <c r="Q471" s="190"/>
      <c r="R471" s="190"/>
    </row>
    <row r="472" spans="9:18" ht="15" customHeight="1" x14ac:dyDescent="0.2">
      <c r="I472" s="189"/>
      <c r="J472" s="189"/>
      <c r="K472" s="189"/>
      <c r="L472" s="189"/>
      <c r="M472" s="152"/>
      <c r="N472" s="152"/>
      <c r="O472" s="152"/>
      <c r="P472" s="190"/>
      <c r="Q472" s="190"/>
      <c r="R472" s="190"/>
    </row>
    <row r="473" spans="9:18" ht="15" customHeight="1" x14ac:dyDescent="0.2">
      <c r="I473" s="189"/>
      <c r="J473" s="189"/>
      <c r="K473" s="189"/>
      <c r="L473" s="189"/>
      <c r="M473" s="152"/>
      <c r="N473" s="152"/>
      <c r="O473" s="152"/>
      <c r="P473" s="190"/>
      <c r="Q473" s="190"/>
      <c r="R473" s="190"/>
    </row>
    <row r="474" spans="9:18" ht="15" customHeight="1" x14ac:dyDescent="0.2">
      <c r="I474" s="189"/>
      <c r="J474" s="189"/>
      <c r="K474" s="189"/>
      <c r="L474" s="189"/>
      <c r="M474" s="152"/>
      <c r="N474" s="152"/>
      <c r="O474" s="152"/>
      <c r="P474" s="190"/>
      <c r="Q474" s="190"/>
      <c r="R474" s="190"/>
    </row>
    <row r="475" spans="9:18" ht="15" customHeight="1" x14ac:dyDescent="0.2">
      <c r="I475" s="189"/>
      <c r="J475" s="189"/>
      <c r="K475" s="189"/>
      <c r="L475" s="189"/>
      <c r="M475" s="152"/>
      <c r="N475" s="152"/>
      <c r="O475" s="152"/>
      <c r="P475" s="190"/>
      <c r="Q475" s="190"/>
      <c r="R475" s="190"/>
    </row>
    <row r="476" spans="9:18" ht="15" customHeight="1" x14ac:dyDescent="0.2">
      <c r="I476" s="189"/>
      <c r="J476" s="189"/>
      <c r="K476" s="189"/>
      <c r="L476" s="189"/>
      <c r="M476" s="152"/>
      <c r="N476" s="152"/>
      <c r="O476" s="152"/>
      <c r="P476" s="190"/>
      <c r="Q476" s="190"/>
      <c r="R476" s="190"/>
    </row>
    <row r="477" spans="9:18" ht="15" customHeight="1" x14ac:dyDescent="0.2">
      <c r="I477" s="189"/>
      <c r="J477" s="189"/>
      <c r="K477" s="189"/>
      <c r="L477" s="189"/>
      <c r="M477" s="152"/>
      <c r="N477" s="152"/>
      <c r="O477" s="152"/>
      <c r="P477" s="190"/>
      <c r="Q477" s="190"/>
      <c r="R477" s="190"/>
    </row>
    <row r="478" spans="9:18" ht="15" customHeight="1" x14ac:dyDescent="0.2">
      <c r="I478" s="189"/>
      <c r="J478" s="189"/>
      <c r="K478" s="189"/>
      <c r="L478" s="189"/>
      <c r="M478" s="152"/>
      <c r="N478" s="152"/>
      <c r="O478" s="152"/>
      <c r="P478" s="190"/>
      <c r="Q478" s="190"/>
      <c r="R478" s="190"/>
    </row>
    <row r="479" spans="9:18" ht="15" customHeight="1" x14ac:dyDescent="0.2">
      <c r="I479" s="189"/>
      <c r="J479" s="189"/>
      <c r="K479" s="189"/>
      <c r="L479" s="189"/>
      <c r="M479" s="152"/>
      <c r="N479" s="152"/>
      <c r="O479" s="152"/>
      <c r="P479" s="190"/>
      <c r="Q479" s="190"/>
      <c r="R479" s="190"/>
    </row>
    <row r="480" spans="9:18" ht="15" customHeight="1" x14ac:dyDescent="0.2">
      <c r="I480" s="189"/>
      <c r="J480" s="189"/>
      <c r="K480" s="189"/>
      <c r="L480" s="189"/>
      <c r="M480" s="152"/>
      <c r="N480" s="152"/>
      <c r="O480" s="152"/>
      <c r="P480" s="190"/>
      <c r="Q480" s="190"/>
      <c r="R480" s="190"/>
    </row>
    <row r="481" spans="9:18" ht="15" customHeight="1" x14ac:dyDescent="0.2">
      <c r="I481" s="189"/>
      <c r="J481" s="189"/>
      <c r="K481" s="189"/>
      <c r="L481" s="189"/>
      <c r="M481" s="152"/>
      <c r="N481" s="152"/>
      <c r="O481" s="152"/>
      <c r="P481" s="190"/>
      <c r="Q481" s="190"/>
      <c r="R481" s="190"/>
    </row>
    <row r="482" spans="9:18" ht="15" customHeight="1" x14ac:dyDescent="0.2">
      <c r="I482" s="189"/>
      <c r="J482" s="189"/>
      <c r="K482" s="189"/>
      <c r="L482" s="189"/>
      <c r="M482" s="152"/>
      <c r="N482" s="152"/>
      <c r="O482" s="152"/>
      <c r="P482" s="190"/>
      <c r="Q482" s="190"/>
      <c r="R482" s="190"/>
    </row>
    <row r="483" spans="9:18" ht="15" customHeight="1" x14ac:dyDescent="0.2">
      <c r="I483" s="189"/>
      <c r="J483" s="189"/>
      <c r="K483" s="189"/>
      <c r="L483" s="189"/>
      <c r="M483" s="152"/>
      <c r="N483" s="152"/>
      <c r="O483" s="152"/>
      <c r="P483" s="190"/>
      <c r="Q483" s="190"/>
      <c r="R483" s="190"/>
    </row>
    <row r="484" spans="9:18" ht="15" customHeight="1" x14ac:dyDescent="0.2">
      <c r="I484" s="189"/>
      <c r="J484" s="189"/>
      <c r="K484" s="189"/>
      <c r="L484" s="189"/>
      <c r="M484" s="152"/>
      <c r="N484" s="152"/>
      <c r="O484" s="152"/>
      <c r="P484" s="190"/>
      <c r="Q484" s="190"/>
      <c r="R484" s="190"/>
    </row>
    <row r="485" spans="9:18" ht="15" customHeight="1" x14ac:dyDescent="0.2">
      <c r="I485" s="189"/>
      <c r="J485" s="189"/>
      <c r="K485" s="189"/>
      <c r="L485" s="189"/>
      <c r="M485" s="152"/>
      <c r="N485" s="152"/>
      <c r="O485" s="152"/>
      <c r="P485" s="190"/>
      <c r="Q485" s="190"/>
      <c r="R485" s="190"/>
    </row>
    <row r="486" spans="9:18" ht="15" customHeight="1" x14ac:dyDescent="0.2">
      <c r="I486" s="189"/>
      <c r="J486" s="189"/>
      <c r="K486" s="189"/>
      <c r="L486" s="189"/>
      <c r="M486" s="152"/>
      <c r="N486" s="152"/>
      <c r="O486" s="152"/>
      <c r="P486" s="190"/>
      <c r="Q486" s="190"/>
      <c r="R486" s="190"/>
    </row>
    <row r="487" spans="9:18" ht="15" customHeight="1" x14ac:dyDescent="0.2">
      <c r="I487" s="189"/>
      <c r="J487" s="189"/>
      <c r="K487" s="189"/>
      <c r="L487" s="189"/>
      <c r="M487" s="152"/>
      <c r="N487" s="152"/>
      <c r="O487" s="152"/>
      <c r="P487" s="190"/>
      <c r="Q487" s="190"/>
      <c r="R487" s="190"/>
    </row>
    <row r="488" spans="9:18" ht="15" customHeight="1" x14ac:dyDescent="0.2">
      <c r="I488" s="189"/>
      <c r="J488" s="189"/>
      <c r="K488" s="189"/>
      <c r="L488" s="189"/>
      <c r="M488" s="152"/>
      <c r="N488" s="152"/>
      <c r="O488" s="152"/>
      <c r="P488" s="190"/>
      <c r="Q488" s="190"/>
      <c r="R488" s="190"/>
    </row>
    <row r="489" spans="9:18" ht="15" customHeight="1" x14ac:dyDescent="0.2">
      <c r="I489" s="189"/>
      <c r="J489" s="189"/>
      <c r="K489" s="189"/>
      <c r="L489" s="189"/>
      <c r="M489" s="152"/>
      <c r="N489" s="152"/>
      <c r="O489" s="152"/>
      <c r="P489" s="190"/>
      <c r="Q489" s="190"/>
      <c r="R489" s="190"/>
    </row>
    <row r="490" spans="9:18" ht="15" customHeight="1" x14ac:dyDescent="0.2">
      <c r="I490" s="189"/>
      <c r="J490" s="189"/>
      <c r="K490" s="189"/>
      <c r="L490" s="189"/>
      <c r="M490" s="152"/>
      <c r="N490" s="152"/>
      <c r="O490" s="152"/>
      <c r="P490" s="190"/>
      <c r="Q490" s="190"/>
      <c r="R490" s="190"/>
    </row>
    <row r="491" spans="9:18" ht="15" customHeight="1" x14ac:dyDescent="0.2">
      <c r="I491" s="189"/>
      <c r="J491" s="189"/>
      <c r="K491" s="189"/>
      <c r="L491" s="189"/>
      <c r="M491" s="152"/>
      <c r="N491" s="152"/>
      <c r="O491" s="152"/>
      <c r="P491" s="190"/>
      <c r="Q491" s="190"/>
      <c r="R491" s="190"/>
    </row>
    <row r="492" spans="9:18" ht="15" customHeight="1" x14ac:dyDescent="0.2">
      <c r="I492" s="189"/>
      <c r="J492" s="189"/>
      <c r="K492" s="189"/>
      <c r="L492" s="189"/>
      <c r="M492" s="152"/>
      <c r="N492" s="152"/>
      <c r="O492" s="152"/>
      <c r="P492" s="190"/>
      <c r="Q492" s="190"/>
      <c r="R492" s="190"/>
    </row>
    <row r="493" spans="9:18" ht="15" customHeight="1" x14ac:dyDescent="0.2">
      <c r="I493" s="189"/>
      <c r="J493" s="189"/>
      <c r="K493" s="189"/>
      <c r="L493" s="189"/>
      <c r="M493" s="152"/>
      <c r="N493" s="152"/>
      <c r="O493" s="152"/>
      <c r="P493" s="190"/>
      <c r="Q493" s="190"/>
      <c r="R493" s="190"/>
    </row>
    <row r="494" spans="9:18" ht="15" customHeight="1" x14ac:dyDescent="0.2">
      <c r="I494" s="189"/>
      <c r="J494" s="189"/>
      <c r="K494" s="189"/>
      <c r="L494" s="189"/>
      <c r="M494" s="152"/>
      <c r="N494" s="152"/>
      <c r="O494" s="152"/>
      <c r="P494" s="190"/>
      <c r="Q494" s="190"/>
      <c r="R494" s="190"/>
    </row>
    <row r="495" spans="9:18" ht="15" customHeight="1" x14ac:dyDescent="0.2">
      <c r="I495" s="189"/>
      <c r="J495" s="189"/>
      <c r="K495" s="189"/>
      <c r="L495" s="189"/>
      <c r="M495" s="152"/>
      <c r="N495" s="152"/>
      <c r="O495" s="152"/>
      <c r="P495" s="190"/>
      <c r="Q495" s="190"/>
      <c r="R495" s="190"/>
    </row>
    <row r="496" spans="9:18" ht="15" customHeight="1" x14ac:dyDescent="0.2">
      <c r="I496" s="189"/>
      <c r="J496" s="189"/>
      <c r="K496" s="189"/>
      <c r="L496" s="189"/>
      <c r="M496" s="152"/>
      <c r="N496" s="152"/>
      <c r="O496" s="152"/>
      <c r="P496" s="190"/>
      <c r="Q496" s="190"/>
      <c r="R496" s="190"/>
    </row>
    <row r="497" spans="9:18" ht="15" customHeight="1" x14ac:dyDescent="0.2">
      <c r="I497" s="189"/>
      <c r="J497" s="189"/>
      <c r="K497" s="189"/>
      <c r="L497" s="189"/>
      <c r="M497" s="152"/>
      <c r="N497" s="152"/>
      <c r="O497" s="152"/>
      <c r="P497" s="190"/>
      <c r="Q497" s="190"/>
      <c r="R497" s="190"/>
    </row>
    <row r="498" spans="9:18" ht="15" customHeight="1" x14ac:dyDescent="0.2">
      <c r="I498" s="189"/>
      <c r="J498" s="189"/>
      <c r="K498" s="189"/>
      <c r="L498" s="189"/>
      <c r="M498" s="152"/>
      <c r="N498" s="152"/>
      <c r="O498" s="152"/>
      <c r="P498" s="190"/>
      <c r="Q498" s="190"/>
      <c r="R498" s="190"/>
    </row>
    <row r="499" spans="9:18" ht="15" customHeight="1" x14ac:dyDescent="0.2">
      <c r="I499" s="189"/>
      <c r="J499" s="189"/>
      <c r="K499" s="189"/>
      <c r="L499" s="189"/>
      <c r="M499" s="152"/>
      <c r="N499" s="152"/>
      <c r="O499" s="152"/>
      <c r="P499" s="190"/>
      <c r="Q499" s="190"/>
      <c r="R499" s="190"/>
    </row>
    <row r="500" spans="9:18" ht="15" customHeight="1" x14ac:dyDescent="0.2">
      <c r="I500" s="189"/>
      <c r="J500" s="189"/>
      <c r="K500" s="189"/>
      <c r="L500" s="189"/>
      <c r="M500" s="152"/>
      <c r="N500" s="152"/>
      <c r="O500" s="152"/>
      <c r="P500" s="190"/>
      <c r="Q500" s="190"/>
      <c r="R500" s="190"/>
    </row>
    <row r="501" spans="9:18" ht="15" customHeight="1" x14ac:dyDescent="0.2">
      <c r="I501" s="189"/>
      <c r="J501" s="189"/>
      <c r="K501" s="189"/>
      <c r="L501" s="189"/>
      <c r="M501" s="152"/>
      <c r="N501" s="152"/>
      <c r="O501" s="152"/>
      <c r="P501" s="190"/>
      <c r="Q501" s="190"/>
      <c r="R501" s="190"/>
    </row>
    <row r="502" spans="9:18" ht="15" customHeight="1" x14ac:dyDescent="0.2">
      <c r="I502" s="189"/>
      <c r="J502" s="189"/>
      <c r="K502" s="189"/>
      <c r="L502" s="189"/>
      <c r="M502" s="152"/>
      <c r="N502" s="152"/>
      <c r="O502" s="152"/>
      <c r="P502" s="190"/>
      <c r="Q502" s="190"/>
      <c r="R502" s="190"/>
    </row>
    <row r="503" spans="9:18" ht="15" customHeight="1" x14ac:dyDescent="0.2">
      <c r="I503" s="189"/>
      <c r="J503" s="189"/>
      <c r="K503" s="189"/>
      <c r="L503" s="189"/>
      <c r="M503" s="152"/>
      <c r="N503" s="152"/>
      <c r="O503" s="152"/>
      <c r="P503" s="190"/>
      <c r="Q503" s="190"/>
      <c r="R503" s="190"/>
    </row>
    <row r="504" spans="9:18" ht="15" customHeight="1" x14ac:dyDescent="0.2">
      <c r="I504" s="189"/>
      <c r="J504" s="189"/>
      <c r="K504" s="189"/>
      <c r="L504" s="189"/>
      <c r="M504" s="152"/>
      <c r="N504" s="152"/>
      <c r="O504" s="152"/>
      <c r="P504" s="190"/>
      <c r="Q504" s="190"/>
      <c r="R504" s="190"/>
    </row>
    <row r="505" spans="9:18" ht="15" customHeight="1" x14ac:dyDescent="0.2">
      <c r="I505" s="189"/>
      <c r="J505" s="189"/>
      <c r="K505" s="189"/>
      <c r="L505" s="189"/>
      <c r="M505" s="152"/>
      <c r="N505" s="152"/>
      <c r="O505" s="152"/>
      <c r="P505" s="190"/>
      <c r="Q505" s="190"/>
      <c r="R505" s="190"/>
    </row>
    <row r="506" spans="9:18" ht="15" customHeight="1" x14ac:dyDescent="0.2">
      <c r="I506" s="189"/>
      <c r="J506" s="189"/>
      <c r="K506" s="189"/>
      <c r="L506" s="189"/>
      <c r="M506" s="152"/>
      <c r="N506" s="152"/>
      <c r="O506" s="152"/>
      <c r="P506" s="190"/>
      <c r="Q506" s="190"/>
      <c r="R506" s="190"/>
    </row>
    <row r="507" spans="9:18" ht="15" customHeight="1" x14ac:dyDescent="0.2">
      <c r="I507" s="189"/>
      <c r="J507" s="189"/>
      <c r="K507" s="189"/>
      <c r="L507" s="189"/>
      <c r="M507" s="152"/>
      <c r="N507" s="152"/>
      <c r="O507" s="152"/>
      <c r="P507" s="190"/>
      <c r="Q507" s="190"/>
      <c r="R507" s="190"/>
    </row>
    <row r="508" spans="9:18" ht="15" customHeight="1" x14ac:dyDescent="0.2">
      <c r="I508" s="189"/>
      <c r="J508" s="189"/>
      <c r="K508" s="189"/>
      <c r="L508" s="189"/>
      <c r="M508" s="152"/>
      <c r="N508" s="152"/>
      <c r="O508" s="152"/>
      <c r="P508" s="190"/>
      <c r="Q508" s="190"/>
      <c r="R508" s="190"/>
    </row>
    <row r="509" spans="9:18" ht="15" customHeight="1" x14ac:dyDescent="0.2">
      <c r="I509" s="189"/>
      <c r="J509" s="189"/>
      <c r="K509" s="189"/>
      <c r="L509" s="189"/>
      <c r="M509" s="152"/>
      <c r="N509" s="152"/>
      <c r="O509" s="152"/>
      <c r="P509" s="190"/>
      <c r="Q509" s="190"/>
      <c r="R509" s="190"/>
    </row>
    <row r="510" spans="9:18" ht="15" customHeight="1" x14ac:dyDescent="0.2">
      <c r="I510" s="189"/>
      <c r="J510" s="189"/>
      <c r="K510" s="189"/>
      <c r="L510" s="189"/>
      <c r="M510" s="152"/>
      <c r="N510" s="152"/>
      <c r="O510" s="152"/>
      <c r="P510" s="190"/>
      <c r="Q510" s="190"/>
      <c r="R510" s="190"/>
    </row>
    <row r="511" spans="9:18" ht="15" customHeight="1" x14ac:dyDescent="0.2">
      <c r="I511" s="189"/>
      <c r="J511" s="189"/>
      <c r="K511" s="189"/>
      <c r="L511" s="189"/>
      <c r="M511" s="152"/>
      <c r="N511" s="152"/>
      <c r="O511" s="152"/>
      <c r="P511" s="190"/>
      <c r="Q511" s="190"/>
      <c r="R511" s="190"/>
    </row>
    <row r="512" spans="9:18" ht="15" customHeight="1" x14ac:dyDescent="0.2">
      <c r="I512" s="189"/>
      <c r="J512" s="189"/>
      <c r="K512" s="189"/>
      <c r="L512" s="189"/>
      <c r="M512" s="152"/>
      <c r="N512" s="152"/>
      <c r="O512" s="152"/>
      <c r="P512" s="190"/>
      <c r="Q512" s="190"/>
      <c r="R512" s="190"/>
    </row>
    <row r="513" spans="9:18" ht="15" customHeight="1" x14ac:dyDescent="0.2">
      <c r="I513" s="189"/>
      <c r="J513" s="189"/>
      <c r="K513" s="189"/>
      <c r="L513" s="189"/>
      <c r="M513" s="152"/>
      <c r="N513" s="152"/>
      <c r="O513" s="152"/>
      <c r="P513" s="190"/>
      <c r="Q513" s="190"/>
      <c r="R513" s="190"/>
    </row>
    <row r="514" spans="9:18" ht="15" customHeight="1" x14ac:dyDescent="0.2">
      <c r="I514" s="189"/>
      <c r="J514" s="189"/>
      <c r="K514" s="189"/>
      <c r="L514" s="189"/>
      <c r="M514" s="152"/>
      <c r="N514" s="152"/>
      <c r="O514" s="152"/>
      <c r="P514" s="190"/>
      <c r="Q514" s="190"/>
      <c r="R514" s="190"/>
    </row>
    <row r="515" spans="9:18" ht="15" customHeight="1" x14ac:dyDescent="0.2">
      <c r="I515" s="189"/>
      <c r="J515" s="189"/>
      <c r="K515" s="189"/>
      <c r="L515" s="189"/>
      <c r="M515" s="152"/>
      <c r="N515" s="152"/>
      <c r="O515" s="152"/>
      <c r="P515" s="190"/>
      <c r="Q515" s="190"/>
      <c r="R515" s="190"/>
    </row>
    <row r="516" spans="9:18" ht="15" customHeight="1" x14ac:dyDescent="0.2">
      <c r="I516" s="189"/>
      <c r="J516" s="189"/>
      <c r="K516" s="189"/>
      <c r="L516" s="189"/>
      <c r="M516" s="152"/>
      <c r="N516" s="152"/>
      <c r="O516" s="152"/>
      <c r="P516" s="190"/>
      <c r="Q516" s="190"/>
      <c r="R516" s="190"/>
    </row>
    <row r="517" spans="9:18" ht="15" customHeight="1" x14ac:dyDescent="0.2">
      <c r="I517" s="189"/>
      <c r="J517" s="189"/>
      <c r="K517" s="189"/>
      <c r="L517" s="189"/>
      <c r="M517" s="152"/>
      <c r="N517" s="152"/>
      <c r="O517" s="152"/>
      <c r="P517" s="190"/>
      <c r="Q517" s="190"/>
      <c r="R517" s="190"/>
    </row>
    <row r="518" spans="9:18" ht="15" customHeight="1" x14ac:dyDescent="0.2">
      <c r="I518" s="189"/>
      <c r="J518" s="189"/>
      <c r="K518" s="189"/>
      <c r="L518" s="189"/>
      <c r="M518" s="152"/>
      <c r="N518" s="152"/>
      <c r="O518" s="152"/>
      <c r="P518" s="190"/>
      <c r="Q518" s="190"/>
      <c r="R518" s="190"/>
    </row>
    <row r="519" spans="9:18" ht="15" customHeight="1" x14ac:dyDescent="0.2">
      <c r="I519" s="189"/>
      <c r="J519" s="189"/>
      <c r="K519" s="189"/>
      <c r="L519" s="189"/>
      <c r="M519" s="152"/>
      <c r="N519" s="152"/>
      <c r="O519" s="152"/>
      <c r="P519" s="190"/>
      <c r="Q519" s="190"/>
      <c r="R519" s="190"/>
    </row>
    <row r="520" spans="9:18" ht="15" customHeight="1" x14ac:dyDescent="0.2">
      <c r="I520" s="189"/>
      <c r="J520" s="189"/>
      <c r="K520" s="189"/>
      <c r="L520" s="189"/>
      <c r="M520" s="152"/>
      <c r="N520" s="152"/>
      <c r="O520" s="152"/>
      <c r="P520" s="190"/>
      <c r="Q520" s="190"/>
      <c r="R520" s="190"/>
    </row>
    <row r="521" spans="9:18" ht="15" customHeight="1" x14ac:dyDescent="0.2">
      <c r="I521" s="189"/>
      <c r="J521" s="189"/>
      <c r="K521" s="189"/>
      <c r="L521" s="189"/>
      <c r="M521" s="152"/>
      <c r="N521" s="152"/>
      <c r="O521" s="152"/>
      <c r="P521" s="190"/>
      <c r="Q521" s="190"/>
      <c r="R521" s="190"/>
    </row>
    <row r="522" spans="9:18" ht="15" customHeight="1" x14ac:dyDescent="0.2">
      <c r="I522" s="189"/>
      <c r="J522" s="189"/>
      <c r="K522" s="189"/>
      <c r="L522" s="189"/>
      <c r="M522" s="152"/>
      <c r="N522" s="152"/>
      <c r="O522" s="152"/>
      <c r="P522" s="190"/>
      <c r="Q522" s="190"/>
      <c r="R522" s="190"/>
    </row>
    <row r="523" spans="9:18" ht="15" customHeight="1" x14ac:dyDescent="0.2">
      <c r="I523" s="189"/>
      <c r="J523" s="189"/>
      <c r="K523" s="189"/>
      <c r="L523" s="189"/>
      <c r="M523" s="152"/>
      <c r="N523" s="152"/>
      <c r="O523" s="152"/>
      <c r="P523" s="190"/>
      <c r="Q523" s="190"/>
      <c r="R523" s="190"/>
    </row>
    <row r="524" spans="9:18" ht="15" customHeight="1" x14ac:dyDescent="0.2">
      <c r="I524" s="189"/>
      <c r="J524" s="189"/>
      <c r="K524" s="189"/>
      <c r="L524" s="189"/>
      <c r="M524" s="152"/>
      <c r="N524" s="152"/>
      <c r="O524" s="152"/>
      <c r="P524" s="190"/>
      <c r="Q524" s="190"/>
      <c r="R524" s="190"/>
    </row>
    <row r="525" spans="9:18" ht="15" customHeight="1" x14ac:dyDescent="0.2">
      <c r="I525" s="189"/>
      <c r="J525" s="189"/>
      <c r="K525" s="189"/>
      <c r="L525" s="189"/>
      <c r="M525" s="152"/>
      <c r="N525" s="152"/>
      <c r="O525" s="152"/>
      <c r="P525" s="190"/>
      <c r="Q525" s="190"/>
      <c r="R525" s="190"/>
    </row>
    <row r="526" spans="9:18" ht="15" customHeight="1" x14ac:dyDescent="0.2">
      <c r="I526" s="189"/>
      <c r="J526" s="189"/>
      <c r="K526" s="189"/>
      <c r="L526" s="189"/>
      <c r="M526" s="152"/>
      <c r="N526" s="152"/>
      <c r="O526" s="152"/>
      <c r="P526" s="190"/>
      <c r="Q526" s="190"/>
      <c r="R526" s="190"/>
    </row>
    <row r="527" spans="9:18" ht="15" customHeight="1" x14ac:dyDescent="0.2">
      <c r="I527" s="189"/>
      <c r="J527" s="189"/>
      <c r="K527" s="189"/>
      <c r="L527" s="189"/>
      <c r="M527" s="152"/>
      <c r="N527" s="152"/>
      <c r="O527" s="152"/>
      <c r="P527" s="190"/>
      <c r="Q527" s="190"/>
      <c r="R527" s="190"/>
    </row>
    <row r="528" spans="9:18" ht="15" customHeight="1" x14ac:dyDescent="0.2">
      <c r="I528" s="189"/>
      <c r="J528" s="189"/>
      <c r="K528" s="189"/>
      <c r="L528" s="189"/>
      <c r="M528" s="152"/>
      <c r="N528" s="152"/>
      <c r="O528" s="152"/>
      <c r="P528" s="190"/>
      <c r="Q528" s="190"/>
      <c r="R528" s="190"/>
    </row>
    <row r="529" spans="9:18" ht="15" customHeight="1" x14ac:dyDescent="0.2">
      <c r="I529" s="189"/>
      <c r="J529" s="189"/>
      <c r="K529" s="189"/>
      <c r="L529" s="189"/>
      <c r="M529" s="152"/>
      <c r="N529" s="152"/>
      <c r="O529" s="152"/>
      <c r="P529" s="190"/>
      <c r="Q529" s="190"/>
      <c r="R529" s="190"/>
    </row>
    <row r="530" spans="9:18" ht="15" customHeight="1" x14ac:dyDescent="0.2">
      <c r="I530" s="189"/>
      <c r="J530" s="189"/>
      <c r="K530" s="189"/>
      <c r="L530" s="189"/>
      <c r="M530" s="152"/>
      <c r="N530" s="152"/>
      <c r="O530" s="152"/>
      <c r="P530" s="190"/>
      <c r="Q530" s="190"/>
      <c r="R530" s="190"/>
    </row>
    <row r="531" spans="9:18" ht="15" customHeight="1" x14ac:dyDescent="0.2">
      <c r="I531" s="189"/>
      <c r="J531" s="189"/>
      <c r="K531" s="189"/>
      <c r="L531" s="189"/>
      <c r="M531" s="152"/>
      <c r="N531" s="152"/>
      <c r="O531" s="152"/>
      <c r="P531" s="190"/>
      <c r="Q531" s="190"/>
      <c r="R531" s="190"/>
    </row>
    <row r="532" spans="9:18" ht="15" customHeight="1" x14ac:dyDescent="0.2">
      <c r="I532" s="189"/>
      <c r="J532" s="189"/>
      <c r="K532" s="189"/>
      <c r="L532" s="189"/>
      <c r="M532" s="152"/>
      <c r="N532" s="152"/>
      <c r="O532" s="152"/>
      <c r="P532" s="190"/>
      <c r="Q532" s="190"/>
      <c r="R532" s="190"/>
    </row>
    <row r="533" spans="9:18" ht="15" customHeight="1" x14ac:dyDescent="0.2">
      <c r="I533" s="189"/>
      <c r="J533" s="189"/>
      <c r="K533" s="189"/>
      <c r="L533" s="189"/>
      <c r="M533" s="152"/>
      <c r="N533" s="152"/>
      <c r="O533" s="152"/>
      <c r="P533" s="190"/>
      <c r="Q533" s="190"/>
      <c r="R533" s="190"/>
    </row>
    <row r="534" spans="9:18" ht="15" customHeight="1" x14ac:dyDescent="0.2">
      <c r="I534" s="189"/>
      <c r="J534" s="189"/>
      <c r="K534" s="189"/>
      <c r="L534" s="189"/>
      <c r="M534" s="152"/>
      <c r="N534" s="152"/>
      <c r="O534" s="152"/>
      <c r="P534" s="190"/>
      <c r="Q534" s="190"/>
      <c r="R534" s="190"/>
    </row>
    <row r="535" spans="9:18" ht="15" customHeight="1" x14ac:dyDescent="0.2">
      <c r="I535" s="189"/>
      <c r="J535" s="189"/>
      <c r="K535" s="189"/>
      <c r="L535" s="189"/>
      <c r="M535" s="152"/>
      <c r="N535" s="152"/>
      <c r="O535" s="152"/>
      <c r="P535" s="190"/>
      <c r="Q535" s="190"/>
      <c r="R535" s="190"/>
    </row>
    <row r="536" spans="9:18" ht="15" customHeight="1" x14ac:dyDescent="0.2">
      <c r="I536" s="189"/>
      <c r="J536" s="189"/>
      <c r="K536" s="189"/>
      <c r="L536" s="189"/>
      <c r="M536" s="152"/>
      <c r="N536" s="152"/>
      <c r="O536" s="152"/>
      <c r="P536" s="190"/>
      <c r="Q536" s="190"/>
      <c r="R536" s="190"/>
    </row>
    <row r="537" spans="9:18" ht="15" customHeight="1" x14ac:dyDescent="0.2">
      <c r="I537" s="189"/>
      <c r="J537" s="189"/>
      <c r="K537" s="189"/>
      <c r="L537" s="189"/>
      <c r="M537" s="152"/>
      <c r="N537" s="152"/>
      <c r="O537" s="152"/>
      <c r="P537" s="190"/>
      <c r="Q537" s="190"/>
      <c r="R537" s="190"/>
    </row>
    <row r="538" spans="9:18" ht="15" customHeight="1" x14ac:dyDescent="0.2">
      <c r="I538" s="189"/>
      <c r="J538" s="189"/>
      <c r="K538" s="189"/>
      <c r="L538" s="189"/>
      <c r="M538" s="152"/>
      <c r="N538" s="152"/>
      <c r="O538" s="152"/>
      <c r="P538" s="190"/>
      <c r="Q538" s="190"/>
      <c r="R538" s="190"/>
    </row>
    <row r="539" spans="9:18" ht="15" customHeight="1" x14ac:dyDescent="0.2">
      <c r="I539" s="189"/>
      <c r="J539" s="189"/>
      <c r="K539" s="189"/>
      <c r="L539" s="189"/>
      <c r="M539" s="152"/>
      <c r="N539" s="152"/>
      <c r="O539" s="152"/>
      <c r="P539" s="190"/>
      <c r="Q539" s="190"/>
      <c r="R539" s="190"/>
    </row>
    <row r="540" spans="9:18" ht="15" customHeight="1" x14ac:dyDescent="0.2">
      <c r="I540" s="189"/>
      <c r="J540" s="189"/>
      <c r="K540" s="189"/>
      <c r="L540" s="189"/>
      <c r="M540" s="152"/>
      <c r="N540" s="152"/>
      <c r="O540" s="152"/>
      <c r="P540" s="190"/>
      <c r="Q540" s="190"/>
      <c r="R540" s="190"/>
    </row>
    <row r="541" spans="9:18" ht="15" customHeight="1" x14ac:dyDescent="0.2">
      <c r="I541" s="189"/>
      <c r="J541" s="189"/>
      <c r="K541" s="189"/>
      <c r="L541" s="189"/>
      <c r="M541" s="152"/>
      <c r="N541" s="152"/>
      <c r="O541" s="152"/>
      <c r="P541" s="190"/>
      <c r="Q541" s="190"/>
      <c r="R541" s="190"/>
    </row>
    <row r="542" spans="9:18" ht="15" customHeight="1" x14ac:dyDescent="0.2">
      <c r="I542" s="189"/>
      <c r="J542" s="189"/>
      <c r="K542" s="189"/>
      <c r="L542" s="189"/>
      <c r="M542" s="152"/>
      <c r="N542" s="152"/>
      <c r="O542" s="152"/>
      <c r="P542" s="190"/>
      <c r="Q542" s="190"/>
      <c r="R542" s="190"/>
    </row>
    <row r="543" spans="9:18" ht="15" customHeight="1" x14ac:dyDescent="0.2">
      <c r="I543" s="189"/>
      <c r="J543" s="189"/>
      <c r="K543" s="189"/>
      <c r="L543" s="189"/>
      <c r="M543" s="152"/>
      <c r="N543" s="152"/>
      <c r="O543" s="152"/>
      <c r="P543" s="190"/>
      <c r="Q543" s="190"/>
      <c r="R543" s="190"/>
    </row>
    <row r="544" spans="9:18" ht="15" customHeight="1" x14ac:dyDescent="0.2">
      <c r="I544" s="189"/>
      <c r="J544" s="189"/>
      <c r="K544" s="189"/>
      <c r="L544" s="189"/>
      <c r="M544" s="152"/>
      <c r="N544" s="152"/>
      <c r="O544" s="152"/>
      <c r="P544" s="190"/>
      <c r="Q544" s="190"/>
      <c r="R544" s="190"/>
    </row>
    <row r="545" spans="9:18" ht="15" customHeight="1" x14ac:dyDescent="0.2">
      <c r="I545" s="189"/>
      <c r="J545" s="189"/>
      <c r="K545" s="189"/>
      <c r="L545" s="189"/>
      <c r="M545" s="152"/>
      <c r="N545" s="152"/>
      <c r="O545" s="152"/>
      <c r="P545" s="190"/>
      <c r="Q545" s="190"/>
      <c r="R545" s="190"/>
    </row>
    <row r="546" spans="9:18" ht="15" customHeight="1" x14ac:dyDescent="0.2">
      <c r="I546" s="189"/>
      <c r="J546" s="189"/>
      <c r="K546" s="189"/>
      <c r="L546" s="189"/>
      <c r="M546" s="152"/>
      <c r="N546" s="152"/>
      <c r="O546" s="152"/>
      <c r="P546" s="190"/>
      <c r="Q546" s="190"/>
      <c r="R546" s="190"/>
    </row>
    <row r="547" spans="9:18" ht="15" customHeight="1" x14ac:dyDescent="0.2">
      <c r="I547" s="189"/>
      <c r="J547" s="189"/>
      <c r="K547" s="189"/>
      <c r="L547" s="189"/>
      <c r="M547" s="152"/>
      <c r="N547" s="152"/>
      <c r="O547" s="152"/>
      <c r="P547" s="190"/>
      <c r="Q547" s="190"/>
      <c r="R547" s="190"/>
    </row>
    <row r="548" spans="9:18" ht="15" customHeight="1" x14ac:dyDescent="0.2">
      <c r="I548" s="189"/>
      <c r="J548" s="189"/>
      <c r="K548" s="189"/>
      <c r="L548" s="189"/>
      <c r="M548" s="152"/>
      <c r="N548" s="152"/>
      <c r="O548" s="152"/>
      <c r="P548" s="190"/>
      <c r="Q548" s="190"/>
      <c r="R548" s="190"/>
    </row>
    <row r="549" spans="9:18" ht="15" customHeight="1" x14ac:dyDescent="0.2">
      <c r="I549" s="189"/>
      <c r="J549" s="189"/>
      <c r="K549" s="189"/>
      <c r="L549" s="189"/>
      <c r="M549" s="152"/>
      <c r="N549" s="152"/>
      <c r="O549" s="152"/>
      <c r="P549" s="190"/>
      <c r="Q549" s="190"/>
      <c r="R549" s="190"/>
    </row>
    <row r="550" spans="9:18" ht="15" customHeight="1" x14ac:dyDescent="0.2">
      <c r="I550" s="189"/>
      <c r="J550" s="189"/>
      <c r="K550" s="189"/>
      <c r="L550" s="189"/>
      <c r="M550" s="152"/>
      <c r="N550" s="152"/>
      <c r="O550" s="152"/>
      <c r="P550" s="190"/>
      <c r="Q550" s="190"/>
      <c r="R550" s="190"/>
    </row>
    <row r="551" spans="9:18" ht="15" customHeight="1" x14ac:dyDescent="0.2">
      <c r="I551" s="189"/>
      <c r="J551" s="189"/>
      <c r="K551" s="189"/>
      <c r="L551" s="189"/>
      <c r="M551" s="152"/>
      <c r="N551" s="152"/>
      <c r="O551" s="152"/>
      <c r="P551" s="190"/>
      <c r="Q551" s="190"/>
      <c r="R551" s="190"/>
    </row>
    <row r="552" spans="9:18" ht="15" customHeight="1" x14ac:dyDescent="0.2">
      <c r="I552" s="189"/>
      <c r="J552" s="189"/>
      <c r="K552" s="189"/>
      <c r="L552" s="189"/>
      <c r="M552" s="152"/>
      <c r="N552" s="152"/>
      <c r="O552" s="152"/>
      <c r="P552" s="190"/>
      <c r="Q552" s="190"/>
      <c r="R552" s="190"/>
    </row>
    <row r="553" spans="9:18" ht="15" customHeight="1" x14ac:dyDescent="0.2">
      <c r="I553" s="189"/>
      <c r="J553" s="189"/>
      <c r="K553" s="189"/>
      <c r="L553" s="189"/>
      <c r="M553" s="152"/>
      <c r="N553" s="152"/>
      <c r="O553" s="152"/>
      <c r="P553" s="190"/>
      <c r="Q553" s="190"/>
      <c r="R553" s="190"/>
    </row>
    <row r="554" spans="9:18" ht="15" customHeight="1" x14ac:dyDescent="0.2">
      <c r="I554" s="189"/>
      <c r="J554" s="189"/>
      <c r="K554" s="189"/>
      <c r="L554" s="189"/>
      <c r="M554" s="152"/>
      <c r="N554" s="152"/>
      <c r="O554" s="152"/>
      <c r="P554" s="190"/>
      <c r="Q554" s="190"/>
      <c r="R554" s="190"/>
    </row>
    <row r="555" spans="9:18" ht="15" customHeight="1" x14ac:dyDescent="0.2">
      <c r="I555" s="189"/>
      <c r="J555" s="189"/>
      <c r="K555" s="189"/>
      <c r="L555" s="189"/>
      <c r="M555" s="152"/>
      <c r="N555" s="152"/>
      <c r="O555" s="152"/>
      <c r="P555" s="190"/>
      <c r="Q555" s="190"/>
      <c r="R555" s="190"/>
    </row>
    <row r="556" spans="9:18" ht="15" customHeight="1" x14ac:dyDescent="0.2">
      <c r="I556" s="189"/>
      <c r="J556" s="189"/>
      <c r="K556" s="189"/>
      <c r="L556" s="189"/>
      <c r="M556" s="152"/>
      <c r="N556" s="152"/>
      <c r="O556" s="152"/>
      <c r="P556" s="190"/>
      <c r="Q556" s="190"/>
      <c r="R556" s="190"/>
    </row>
    <row r="557" spans="9:18" ht="15" customHeight="1" x14ac:dyDescent="0.2">
      <c r="I557" s="189"/>
      <c r="J557" s="189"/>
      <c r="K557" s="189"/>
      <c r="L557" s="189"/>
      <c r="M557" s="152"/>
      <c r="N557" s="152"/>
      <c r="O557" s="152"/>
      <c r="P557" s="190"/>
      <c r="Q557" s="190"/>
      <c r="R557" s="190"/>
    </row>
    <row r="558" spans="9:18" ht="15" customHeight="1" x14ac:dyDescent="0.2">
      <c r="I558" s="189"/>
      <c r="J558" s="189"/>
      <c r="K558" s="189"/>
      <c r="L558" s="189"/>
      <c r="M558" s="152"/>
      <c r="N558" s="152"/>
      <c r="O558" s="152"/>
      <c r="P558" s="190"/>
      <c r="Q558" s="190"/>
      <c r="R558" s="190"/>
    </row>
    <row r="559" spans="9:18" ht="15" customHeight="1" x14ac:dyDescent="0.2">
      <c r="I559" s="189"/>
      <c r="J559" s="189"/>
      <c r="K559" s="189"/>
      <c r="L559" s="189"/>
      <c r="M559" s="152"/>
      <c r="N559" s="152"/>
      <c r="O559" s="152"/>
      <c r="P559" s="190"/>
      <c r="Q559" s="190"/>
      <c r="R559" s="190"/>
    </row>
    <row r="560" spans="9:18" ht="15" customHeight="1" x14ac:dyDescent="0.2">
      <c r="I560" s="189"/>
      <c r="J560" s="189"/>
      <c r="K560" s="189"/>
      <c r="L560" s="189"/>
      <c r="M560" s="152"/>
      <c r="N560" s="152"/>
      <c r="O560" s="152"/>
      <c r="P560" s="190"/>
      <c r="Q560" s="190"/>
      <c r="R560" s="190"/>
    </row>
    <row r="561" spans="9:18" ht="15" customHeight="1" x14ac:dyDescent="0.2">
      <c r="I561" s="189"/>
      <c r="J561" s="189"/>
      <c r="K561" s="189"/>
      <c r="L561" s="189"/>
      <c r="M561" s="152"/>
      <c r="N561" s="152"/>
      <c r="O561" s="152"/>
      <c r="P561" s="190"/>
      <c r="Q561" s="190"/>
      <c r="R561" s="190"/>
    </row>
    <row r="562" spans="9:18" ht="15" customHeight="1" x14ac:dyDescent="0.2">
      <c r="I562" s="189"/>
      <c r="J562" s="189"/>
      <c r="K562" s="189"/>
      <c r="L562" s="189"/>
      <c r="M562" s="152"/>
      <c r="N562" s="152"/>
      <c r="O562" s="152"/>
      <c r="P562" s="190"/>
      <c r="Q562" s="190"/>
      <c r="R562" s="190"/>
    </row>
    <row r="563" spans="9:18" ht="15" customHeight="1" x14ac:dyDescent="0.2">
      <c r="I563" s="189"/>
      <c r="J563" s="189"/>
      <c r="K563" s="189"/>
      <c r="L563" s="189"/>
      <c r="M563" s="152"/>
      <c r="N563" s="152"/>
      <c r="O563" s="152"/>
      <c r="P563" s="190"/>
      <c r="Q563" s="190"/>
      <c r="R563" s="190"/>
    </row>
    <row r="564" spans="9:18" ht="15" customHeight="1" x14ac:dyDescent="0.2">
      <c r="I564" s="189"/>
      <c r="J564" s="189"/>
      <c r="K564" s="189"/>
      <c r="L564" s="189"/>
      <c r="M564" s="152"/>
      <c r="N564" s="152"/>
      <c r="O564" s="152"/>
      <c r="P564" s="190"/>
      <c r="Q564" s="190"/>
      <c r="R564" s="190"/>
    </row>
    <row r="565" spans="9:18" ht="15" customHeight="1" x14ac:dyDescent="0.2">
      <c r="I565" s="189"/>
      <c r="J565" s="189"/>
      <c r="K565" s="189"/>
      <c r="L565" s="189"/>
      <c r="M565" s="152"/>
      <c r="N565" s="152"/>
      <c r="O565" s="152"/>
      <c r="P565" s="190"/>
      <c r="Q565" s="190"/>
      <c r="R565" s="190"/>
    </row>
    <row r="566" spans="9:18" ht="15" customHeight="1" x14ac:dyDescent="0.2">
      <c r="I566" s="189"/>
      <c r="J566" s="189"/>
      <c r="K566" s="189"/>
      <c r="L566" s="189"/>
      <c r="M566" s="152"/>
      <c r="N566" s="152"/>
      <c r="O566" s="152"/>
      <c r="P566" s="190"/>
      <c r="Q566" s="190"/>
      <c r="R566" s="190"/>
    </row>
    <row r="567" spans="9:18" ht="15" customHeight="1" x14ac:dyDescent="0.2">
      <c r="I567" s="189"/>
      <c r="J567" s="189"/>
      <c r="K567" s="189"/>
      <c r="L567" s="189"/>
      <c r="M567" s="152"/>
      <c r="N567" s="152"/>
      <c r="O567" s="152"/>
      <c r="P567" s="190"/>
      <c r="Q567" s="190"/>
      <c r="R567" s="190"/>
    </row>
    <row r="568" spans="9:18" ht="15" customHeight="1" x14ac:dyDescent="0.2">
      <c r="I568" s="189"/>
      <c r="J568" s="189"/>
      <c r="K568" s="189"/>
      <c r="L568" s="189"/>
      <c r="M568" s="152"/>
      <c r="N568" s="152"/>
      <c r="O568" s="152"/>
      <c r="P568" s="190"/>
      <c r="Q568" s="190"/>
      <c r="R568" s="190"/>
    </row>
    <row r="569" spans="9:18" ht="15" customHeight="1" x14ac:dyDescent="0.2">
      <c r="I569" s="189"/>
      <c r="J569" s="189"/>
      <c r="K569" s="189"/>
      <c r="L569" s="189"/>
      <c r="M569" s="152"/>
      <c r="N569" s="152"/>
      <c r="O569" s="152"/>
      <c r="P569" s="190"/>
      <c r="Q569" s="190"/>
      <c r="R569" s="190"/>
    </row>
    <row r="570" spans="9:18" ht="15" customHeight="1" x14ac:dyDescent="0.2">
      <c r="I570" s="189"/>
      <c r="J570" s="189"/>
      <c r="K570" s="189"/>
      <c r="L570" s="189"/>
      <c r="M570" s="152"/>
      <c r="N570" s="152"/>
      <c r="O570" s="152"/>
      <c r="P570" s="190"/>
      <c r="Q570" s="190"/>
      <c r="R570" s="190"/>
    </row>
    <row r="571" spans="9:18" ht="15" customHeight="1" x14ac:dyDescent="0.2">
      <c r="I571" s="189"/>
      <c r="J571" s="189"/>
      <c r="K571" s="189"/>
      <c r="L571" s="189"/>
      <c r="M571" s="152"/>
      <c r="N571" s="152"/>
      <c r="O571" s="152"/>
      <c r="P571" s="190"/>
      <c r="Q571" s="190"/>
      <c r="R571" s="190"/>
    </row>
    <row r="572" spans="9:18" ht="15" customHeight="1" x14ac:dyDescent="0.2">
      <c r="I572" s="189"/>
      <c r="J572" s="189"/>
      <c r="K572" s="189"/>
      <c r="L572" s="189"/>
      <c r="M572" s="152"/>
      <c r="N572" s="152"/>
      <c r="O572" s="152"/>
      <c r="P572" s="190"/>
      <c r="Q572" s="190"/>
      <c r="R572" s="190"/>
    </row>
    <row r="573" spans="9:18" ht="15" customHeight="1" x14ac:dyDescent="0.2">
      <c r="I573" s="189"/>
      <c r="J573" s="189"/>
      <c r="K573" s="189"/>
      <c r="L573" s="189"/>
      <c r="M573" s="152"/>
      <c r="N573" s="152"/>
      <c r="O573" s="152"/>
      <c r="P573" s="190"/>
      <c r="Q573" s="190"/>
      <c r="R573" s="190"/>
    </row>
    <row r="574" spans="9:18" ht="15" customHeight="1" x14ac:dyDescent="0.2">
      <c r="I574" s="189"/>
      <c r="J574" s="189"/>
      <c r="K574" s="189"/>
      <c r="L574" s="189"/>
      <c r="M574" s="152"/>
      <c r="N574" s="152"/>
      <c r="O574" s="152"/>
      <c r="P574" s="190"/>
      <c r="Q574" s="190"/>
      <c r="R574" s="190"/>
    </row>
    <row r="575" spans="9:18" ht="15" customHeight="1" x14ac:dyDescent="0.2">
      <c r="I575" s="189"/>
      <c r="J575" s="189"/>
      <c r="K575" s="189"/>
      <c r="L575" s="189"/>
      <c r="M575" s="152"/>
      <c r="N575" s="152"/>
      <c r="O575" s="152"/>
      <c r="P575" s="190"/>
      <c r="Q575" s="190"/>
      <c r="R575" s="190"/>
    </row>
    <row r="576" spans="9:18" ht="15" customHeight="1" x14ac:dyDescent="0.2">
      <c r="I576" s="189"/>
      <c r="J576" s="189"/>
      <c r="K576" s="189"/>
      <c r="L576" s="189"/>
      <c r="M576" s="152"/>
      <c r="N576" s="152"/>
      <c r="O576" s="152"/>
      <c r="P576" s="190"/>
      <c r="Q576" s="190"/>
      <c r="R576" s="190"/>
    </row>
    <row r="577" spans="9:18" ht="15" customHeight="1" x14ac:dyDescent="0.2">
      <c r="I577" s="189"/>
      <c r="J577" s="189"/>
      <c r="K577" s="189"/>
      <c r="L577" s="189"/>
      <c r="M577" s="152"/>
      <c r="N577" s="152"/>
      <c r="O577" s="152"/>
      <c r="P577" s="190"/>
      <c r="Q577" s="190"/>
      <c r="R577" s="190"/>
    </row>
    <row r="578" spans="9:18" ht="15" customHeight="1" x14ac:dyDescent="0.2">
      <c r="I578" s="189"/>
      <c r="J578" s="189"/>
      <c r="K578" s="189"/>
      <c r="L578" s="189"/>
      <c r="M578" s="152"/>
      <c r="N578" s="152"/>
      <c r="O578" s="152"/>
      <c r="P578" s="190"/>
      <c r="Q578" s="190"/>
      <c r="R578" s="190"/>
    </row>
    <row r="579" spans="9:18" ht="15" customHeight="1" x14ac:dyDescent="0.2">
      <c r="I579" s="189"/>
      <c r="J579" s="189"/>
      <c r="K579" s="189"/>
      <c r="L579" s="189"/>
      <c r="M579" s="152"/>
      <c r="N579" s="152"/>
      <c r="O579" s="152"/>
      <c r="P579" s="190"/>
      <c r="Q579" s="190"/>
      <c r="R579" s="190"/>
    </row>
    <row r="580" spans="9:18" ht="15" customHeight="1" x14ac:dyDescent="0.2">
      <c r="I580" s="189"/>
      <c r="J580" s="189"/>
      <c r="K580" s="189"/>
      <c r="L580" s="189"/>
      <c r="M580" s="152"/>
      <c r="N580" s="152"/>
      <c r="O580" s="152"/>
      <c r="P580" s="190"/>
      <c r="Q580" s="190"/>
      <c r="R580" s="190"/>
    </row>
    <row r="581" spans="9:18" ht="15" customHeight="1" x14ac:dyDescent="0.2">
      <c r="I581" s="189"/>
      <c r="J581" s="189"/>
      <c r="K581" s="189"/>
      <c r="L581" s="189"/>
      <c r="M581" s="152"/>
      <c r="N581" s="152"/>
      <c r="O581" s="152"/>
      <c r="P581" s="190"/>
      <c r="Q581" s="190"/>
      <c r="R581" s="190"/>
    </row>
    <row r="582" spans="9:18" ht="15" customHeight="1" x14ac:dyDescent="0.2">
      <c r="I582" s="189"/>
      <c r="J582" s="189"/>
      <c r="K582" s="189"/>
      <c r="L582" s="189"/>
      <c r="M582" s="152"/>
      <c r="N582" s="152"/>
      <c r="O582" s="152"/>
      <c r="P582" s="190"/>
      <c r="Q582" s="190"/>
      <c r="R582" s="190"/>
    </row>
    <row r="583" spans="9:18" ht="15" customHeight="1" x14ac:dyDescent="0.2">
      <c r="I583" s="189"/>
      <c r="J583" s="189"/>
      <c r="K583" s="189"/>
      <c r="L583" s="189"/>
      <c r="M583" s="152"/>
      <c r="N583" s="152"/>
      <c r="O583" s="152"/>
      <c r="P583" s="190"/>
      <c r="Q583" s="190"/>
      <c r="R583" s="190"/>
    </row>
    <row r="584" spans="9:18" ht="15" customHeight="1" x14ac:dyDescent="0.2">
      <c r="I584" s="189"/>
      <c r="J584" s="189"/>
      <c r="K584" s="189"/>
      <c r="L584" s="189"/>
      <c r="M584" s="152"/>
      <c r="N584" s="152"/>
      <c r="O584" s="152"/>
      <c r="P584" s="190"/>
      <c r="Q584" s="190"/>
      <c r="R584" s="190"/>
    </row>
    <row r="585" spans="9:18" ht="15" customHeight="1" x14ac:dyDescent="0.2">
      <c r="I585" s="189"/>
      <c r="J585" s="189"/>
      <c r="K585" s="189"/>
      <c r="L585" s="189"/>
      <c r="M585" s="152"/>
      <c r="N585" s="152"/>
      <c r="O585" s="152"/>
      <c r="P585" s="190"/>
      <c r="Q585" s="190"/>
      <c r="R585" s="190"/>
    </row>
    <row r="586" spans="9:18" ht="15" customHeight="1" x14ac:dyDescent="0.2">
      <c r="I586" s="189"/>
      <c r="J586" s="189"/>
      <c r="K586" s="189"/>
      <c r="L586" s="189"/>
      <c r="M586" s="152"/>
      <c r="N586" s="152"/>
      <c r="O586" s="152"/>
      <c r="P586" s="190"/>
      <c r="Q586" s="190"/>
      <c r="R586" s="190"/>
    </row>
    <row r="587" spans="9:18" ht="15" customHeight="1" x14ac:dyDescent="0.2">
      <c r="I587" s="189"/>
      <c r="J587" s="189"/>
      <c r="K587" s="189"/>
      <c r="L587" s="189"/>
      <c r="M587" s="152"/>
      <c r="N587" s="152"/>
      <c r="O587" s="152"/>
      <c r="P587" s="190"/>
      <c r="Q587" s="190"/>
      <c r="R587" s="190"/>
    </row>
    <row r="588" spans="9:18" ht="15" customHeight="1" x14ac:dyDescent="0.2">
      <c r="I588" s="189"/>
      <c r="J588" s="189"/>
      <c r="K588" s="189"/>
      <c r="L588" s="189"/>
      <c r="M588" s="152"/>
      <c r="N588" s="152"/>
      <c r="O588" s="152"/>
      <c r="P588" s="190"/>
      <c r="Q588" s="190"/>
      <c r="R588" s="190"/>
    </row>
    <row r="589" spans="9:18" ht="15" customHeight="1" x14ac:dyDescent="0.2">
      <c r="I589" s="189"/>
      <c r="J589" s="189"/>
      <c r="K589" s="189"/>
      <c r="L589" s="189"/>
      <c r="M589" s="152"/>
      <c r="N589" s="152"/>
      <c r="O589" s="152"/>
      <c r="P589" s="190"/>
      <c r="Q589" s="190"/>
      <c r="R589" s="190"/>
    </row>
    <row r="590" spans="9:18" ht="15" customHeight="1" x14ac:dyDescent="0.2">
      <c r="I590" s="189"/>
      <c r="J590" s="189"/>
      <c r="K590" s="189"/>
      <c r="L590" s="189"/>
      <c r="M590" s="152"/>
      <c r="N590" s="152"/>
      <c r="O590" s="152"/>
      <c r="P590" s="190"/>
      <c r="Q590" s="190"/>
      <c r="R590" s="190"/>
    </row>
    <row r="591" spans="9:18" ht="15" customHeight="1" x14ac:dyDescent="0.2">
      <c r="I591" s="189"/>
      <c r="J591" s="189"/>
      <c r="K591" s="189"/>
      <c r="L591" s="189"/>
      <c r="M591" s="152"/>
      <c r="N591" s="152"/>
      <c r="O591" s="152"/>
      <c r="P591" s="190"/>
      <c r="Q591" s="190"/>
      <c r="R591" s="190"/>
    </row>
    <row r="592" spans="9:18" ht="15" customHeight="1" x14ac:dyDescent="0.2">
      <c r="I592" s="189"/>
      <c r="J592" s="189"/>
      <c r="K592" s="189"/>
      <c r="L592" s="189"/>
      <c r="M592" s="152"/>
      <c r="N592" s="152"/>
      <c r="O592" s="152"/>
      <c r="P592" s="190"/>
      <c r="Q592" s="190"/>
      <c r="R592" s="190"/>
    </row>
    <row r="593" spans="9:18" ht="15" customHeight="1" x14ac:dyDescent="0.2">
      <c r="I593" s="189"/>
      <c r="J593" s="189"/>
      <c r="K593" s="189"/>
      <c r="L593" s="189"/>
      <c r="M593" s="152"/>
      <c r="N593" s="152"/>
      <c r="O593" s="152"/>
      <c r="P593" s="190"/>
      <c r="Q593" s="190"/>
      <c r="R593" s="190"/>
    </row>
    <row r="594" spans="9:18" ht="15" customHeight="1" x14ac:dyDescent="0.2">
      <c r="I594" s="189"/>
      <c r="J594" s="189"/>
      <c r="K594" s="189"/>
      <c r="L594" s="189"/>
      <c r="M594" s="152"/>
      <c r="N594" s="152"/>
      <c r="O594" s="152"/>
      <c r="P594" s="190"/>
      <c r="Q594" s="190"/>
      <c r="R594" s="190"/>
    </row>
    <row r="595" spans="9:18" ht="15" customHeight="1" x14ac:dyDescent="0.2">
      <c r="I595" s="189"/>
      <c r="J595" s="189"/>
      <c r="K595" s="189"/>
      <c r="L595" s="189"/>
      <c r="M595" s="152"/>
      <c r="N595" s="152"/>
      <c r="O595" s="152"/>
      <c r="P595" s="190"/>
      <c r="Q595" s="190"/>
      <c r="R595" s="190"/>
    </row>
    <row r="596" spans="9:18" ht="15" customHeight="1" x14ac:dyDescent="0.2">
      <c r="I596" s="189"/>
      <c r="J596" s="189"/>
      <c r="K596" s="189"/>
      <c r="L596" s="189"/>
      <c r="M596" s="152"/>
      <c r="N596" s="152"/>
      <c r="O596" s="152"/>
      <c r="P596" s="190"/>
      <c r="Q596" s="190"/>
      <c r="R596" s="190"/>
    </row>
    <row r="597" spans="9:18" ht="15" customHeight="1" x14ac:dyDescent="0.2">
      <c r="I597" s="189"/>
      <c r="J597" s="189"/>
      <c r="K597" s="189"/>
      <c r="L597" s="189"/>
      <c r="M597" s="152"/>
      <c r="N597" s="152"/>
      <c r="O597" s="152"/>
      <c r="P597" s="190"/>
      <c r="Q597" s="190"/>
      <c r="R597" s="190"/>
    </row>
    <row r="598" spans="9:18" ht="15" customHeight="1" x14ac:dyDescent="0.2">
      <c r="I598" s="189"/>
      <c r="J598" s="189"/>
      <c r="K598" s="189"/>
      <c r="L598" s="189"/>
      <c r="M598" s="152"/>
      <c r="N598" s="152"/>
      <c r="O598" s="152"/>
      <c r="P598" s="190"/>
      <c r="Q598" s="190"/>
      <c r="R598" s="190"/>
    </row>
    <row r="599" spans="9:18" ht="15" customHeight="1" x14ac:dyDescent="0.2">
      <c r="I599" s="189"/>
      <c r="J599" s="189"/>
      <c r="K599" s="189"/>
      <c r="L599" s="189"/>
      <c r="M599" s="152"/>
      <c r="N599" s="152"/>
      <c r="O599" s="152"/>
      <c r="P599" s="190"/>
      <c r="Q599" s="190"/>
      <c r="R599" s="190"/>
    </row>
    <row r="600" spans="9:18" ht="15" customHeight="1" x14ac:dyDescent="0.2">
      <c r="I600" s="189"/>
      <c r="J600" s="189"/>
      <c r="K600" s="189"/>
      <c r="L600" s="189"/>
      <c r="M600" s="152"/>
      <c r="N600" s="152"/>
      <c r="O600" s="152"/>
      <c r="P600" s="190"/>
      <c r="Q600" s="190"/>
      <c r="R600" s="190"/>
    </row>
    <row r="601" spans="9:18" ht="15" customHeight="1" x14ac:dyDescent="0.2">
      <c r="I601" s="189"/>
      <c r="J601" s="189"/>
      <c r="K601" s="189"/>
      <c r="L601" s="189"/>
      <c r="M601" s="152"/>
      <c r="N601" s="152"/>
      <c r="O601" s="152"/>
      <c r="P601" s="190"/>
      <c r="Q601" s="190"/>
      <c r="R601" s="190"/>
    </row>
    <row r="602" spans="9:18" ht="15" customHeight="1" x14ac:dyDescent="0.2">
      <c r="I602" s="189"/>
      <c r="J602" s="189"/>
      <c r="K602" s="189"/>
      <c r="L602" s="189"/>
      <c r="M602" s="152"/>
      <c r="N602" s="152"/>
      <c r="O602" s="152"/>
      <c r="P602" s="190"/>
      <c r="Q602" s="190"/>
      <c r="R602" s="190"/>
    </row>
    <row r="603" spans="9:18" ht="15" customHeight="1" x14ac:dyDescent="0.2">
      <c r="I603" s="189"/>
      <c r="J603" s="189"/>
      <c r="K603" s="189"/>
      <c r="L603" s="189"/>
      <c r="M603" s="152"/>
      <c r="N603" s="152"/>
      <c r="O603" s="152"/>
      <c r="P603" s="190"/>
      <c r="Q603" s="190"/>
      <c r="R603" s="190"/>
    </row>
    <row r="604" spans="9:18" ht="15" customHeight="1" x14ac:dyDescent="0.2">
      <c r="I604" s="189"/>
      <c r="J604" s="189"/>
      <c r="K604" s="189"/>
      <c r="L604" s="189"/>
      <c r="M604" s="152"/>
      <c r="N604" s="152"/>
      <c r="O604" s="152"/>
      <c r="P604" s="190"/>
      <c r="Q604" s="190"/>
      <c r="R604" s="190"/>
    </row>
    <row r="605" spans="9:18" ht="15" customHeight="1" x14ac:dyDescent="0.2">
      <c r="I605" s="189"/>
      <c r="J605" s="189"/>
      <c r="K605" s="189"/>
      <c r="L605" s="189"/>
      <c r="M605" s="152"/>
      <c r="N605" s="152"/>
      <c r="O605" s="152"/>
      <c r="P605" s="190"/>
      <c r="Q605" s="190"/>
      <c r="R605" s="190"/>
    </row>
    <row r="606" spans="9:18" ht="15" customHeight="1" x14ac:dyDescent="0.2">
      <c r="I606" s="189"/>
      <c r="J606" s="189"/>
      <c r="K606" s="189"/>
      <c r="L606" s="189"/>
      <c r="M606" s="152"/>
      <c r="N606" s="152"/>
      <c r="O606" s="152"/>
      <c r="P606" s="190"/>
      <c r="Q606" s="190"/>
      <c r="R606" s="190"/>
    </row>
    <row r="607" spans="9:18" ht="15" customHeight="1" x14ac:dyDescent="0.2">
      <c r="I607" s="189"/>
      <c r="J607" s="189"/>
      <c r="K607" s="189"/>
      <c r="L607" s="189"/>
      <c r="M607" s="152"/>
      <c r="N607" s="152"/>
      <c r="O607" s="152"/>
      <c r="P607" s="190"/>
      <c r="Q607" s="190"/>
      <c r="R607" s="190"/>
    </row>
    <row r="608" spans="9:18" ht="15" customHeight="1" x14ac:dyDescent="0.2">
      <c r="I608" s="189"/>
      <c r="J608" s="189"/>
      <c r="K608" s="189"/>
      <c r="L608" s="189"/>
      <c r="M608" s="152"/>
      <c r="N608" s="152"/>
      <c r="O608" s="152"/>
      <c r="P608" s="190"/>
      <c r="Q608" s="190"/>
      <c r="R608" s="190"/>
    </row>
    <row r="609" spans="9:18" ht="15" customHeight="1" x14ac:dyDescent="0.2">
      <c r="I609" s="189"/>
      <c r="J609" s="189"/>
      <c r="K609" s="189"/>
      <c r="L609" s="189"/>
      <c r="M609" s="152"/>
      <c r="N609" s="152"/>
      <c r="O609" s="152"/>
      <c r="P609" s="190"/>
      <c r="Q609" s="190"/>
      <c r="R609" s="190"/>
    </row>
    <row r="610" spans="9:18" ht="15" customHeight="1" x14ac:dyDescent="0.2">
      <c r="I610" s="189"/>
      <c r="J610" s="189"/>
      <c r="K610" s="189"/>
      <c r="L610" s="189"/>
      <c r="M610" s="152"/>
      <c r="N610" s="152"/>
      <c r="O610" s="152"/>
      <c r="P610" s="190"/>
      <c r="Q610" s="190"/>
      <c r="R610" s="190"/>
    </row>
    <row r="611" spans="9:18" ht="15" customHeight="1" x14ac:dyDescent="0.2">
      <c r="I611" s="189"/>
      <c r="J611" s="189"/>
      <c r="K611" s="189"/>
      <c r="L611" s="189"/>
      <c r="M611" s="152"/>
      <c r="N611" s="152"/>
      <c r="O611" s="152"/>
      <c r="P611" s="190"/>
      <c r="Q611" s="190"/>
      <c r="R611" s="190"/>
    </row>
    <row r="612" spans="9:18" ht="15" customHeight="1" x14ac:dyDescent="0.2">
      <c r="I612" s="189"/>
      <c r="J612" s="189"/>
      <c r="K612" s="189"/>
      <c r="L612" s="189"/>
      <c r="M612" s="152"/>
      <c r="N612" s="152"/>
      <c r="O612" s="152"/>
      <c r="P612" s="190"/>
      <c r="Q612" s="190"/>
      <c r="R612" s="190"/>
    </row>
    <row r="613" spans="9:18" ht="15" customHeight="1" x14ac:dyDescent="0.2">
      <c r="I613" s="189"/>
      <c r="J613" s="189"/>
      <c r="K613" s="189"/>
      <c r="L613" s="189"/>
      <c r="M613" s="152"/>
      <c r="N613" s="152"/>
      <c r="O613" s="152"/>
      <c r="P613" s="190"/>
      <c r="Q613" s="190"/>
      <c r="R613" s="190"/>
    </row>
    <row r="614" spans="9:18" ht="15" customHeight="1" x14ac:dyDescent="0.2">
      <c r="I614" s="189"/>
      <c r="J614" s="189"/>
      <c r="K614" s="189"/>
      <c r="L614" s="189"/>
      <c r="M614" s="152"/>
      <c r="N614" s="152"/>
      <c r="O614" s="152"/>
      <c r="P614" s="190"/>
      <c r="Q614" s="190"/>
      <c r="R614" s="190"/>
    </row>
    <row r="615" spans="9:18" ht="15" customHeight="1" x14ac:dyDescent="0.2">
      <c r="I615" s="189"/>
      <c r="J615" s="189"/>
      <c r="K615" s="189"/>
      <c r="L615" s="189"/>
      <c r="M615" s="152"/>
      <c r="N615" s="152"/>
      <c r="O615" s="152"/>
      <c r="P615" s="190"/>
      <c r="Q615" s="190"/>
      <c r="R615" s="190"/>
    </row>
    <row r="616" spans="9:18" ht="15" customHeight="1" x14ac:dyDescent="0.2">
      <c r="I616" s="189"/>
      <c r="J616" s="189"/>
      <c r="K616" s="189"/>
      <c r="L616" s="189"/>
      <c r="M616" s="152"/>
      <c r="N616" s="152"/>
      <c r="O616" s="152"/>
      <c r="P616" s="190"/>
      <c r="Q616" s="190"/>
      <c r="R616" s="190"/>
    </row>
    <row r="617" spans="9:18" ht="15" customHeight="1" x14ac:dyDescent="0.2">
      <c r="I617" s="189"/>
      <c r="J617" s="189"/>
      <c r="K617" s="189"/>
      <c r="L617" s="189"/>
      <c r="M617" s="152"/>
      <c r="N617" s="152"/>
      <c r="O617" s="152"/>
      <c r="P617" s="190"/>
      <c r="Q617" s="190"/>
      <c r="R617" s="190"/>
    </row>
    <row r="618" spans="9:18" ht="15" customHeight="1" x14ac:dyDescent="0.2">
      <c r="I618" s="189"/>
      <c r="J618" s="189"/>
      <c r="K618" s="189"/>
      <c r="L618" s="189"/>
      <c r="M618" s="152"/>
      <c r="N618" s="152"/>
      <c r="O618" s="152"/>
      <c r="P618" s="190"/>
      <c r="Q618" s="190"/>
      <c r="R618" s="190"/>
    </row>
    <row r="619" spans="9:18" ht="15" customHeight="1" x14ac:dyDescent="0.2">
      <c r="I619" s="189"/>
      <c r="J619" s="189"/>
      <c r="K619" s="189"/>
      <c r="L619" s="189"/>
      <c r="M619" s="152"/>
      <c r="N619" s="152"/>
      <c r="O619" s="152"/>
      <c r="P619" s="190"/>
      <c r="Q619" s="190"/>
      <c r="R619" s="190"/>
    </row>
    <row r="620" spans="9:18" ht="15" customHeight="1" x14ac:dyDescent="0.2">
      <c r="I620" s="189"/>
      <c r="J620" s="189"/>
      <c r="K620" s="189"/>
      <c r="L620" s="189"/>
      <c r="M620" s="152"/>
      <c r="N620" s="152"/>
      <c r="O620" s="152"/>
      <c r="P620" s="190"/>
      <c r="Q620" s="190"/>
      <c r="R620" s="190"/>
    </row>
    <row r="621" spans="9:18" ht="15" customHeight="1" x14ac:dyDescent="0.2">
      <c r="I621" s="189"/>
      <c r="J621" s="189"/>
      <c r="K621" s="189"/>
      <c r="L621" s="189"/>
      <c r="M621" s="152"/>
      <c r="N621" s="152"/>
      <c r="O621" s="152"/>
      <c r="P621" s="190"/>
      <c r="Q621" s="190"/>
      <c r="R621" s="190"/>
    </row>
    <row r="622" spans="9:18" ht="15" customHeight="1" x14ac:dyDescent="0.2">
      <c r="I622" s="189"/>
      <c r="J622" s="189"/>
      <c r="K622" s="189"/>
      <c r="L622" s="189"/>
      <c r="M622" s="152"/>
      <c r="N622" s="152"/>
      <c r="O622" s="152"/>
      <c r="P622" s="190"/>
      <c r="Q622" s="190"/>
      <c r="R622" s="190"/>
    </row>
    <row r="623" spans="9:18" ht="15" customHeight="1" x14ac:dyDescent="0.2">
      <c r="I623" s="189"/>
      <c r="J623" s="189"/>
      <c r="K623" s="189"/>
      <c r="L623" s="189"/>
      <c r="M623" s="152"/>
      <c r="N623" s="152"/>
      <c r="O623" s="152"/>
      <c r="P623" s="190"/>
      <c r="Q623" s="190"/>
      <c r="R623" s="190"/>
    </row>
    <row r="624" spans="9:18" ht="15" customHeight="1" x14ac:dyDescent="0.2">
      <c r="I624" s="189"/>
      <c r="J624" s="189"/>
      <c r="K624" s="189"/>
      <c r="L624" s="189"/>
      <c r="M624" s="152"/>
      <c r="N624" s="152"/>
      <c r="O624" s="152"/>
      <c r="P624" s="190"/>
      <c r="Q624" s="190"/>
      <c r="R624" s="190"/>
    </row>
    <row r="625" spans="9:18" ht="15" customHeight="1" x14ac:dyDescent="0.2">
      <c r="I625" s="189"/>
      <c r="J625" s="189"/>
      <c r="K625" s="189"/>
      <c r="L625" s="189"/>
      <c r="M625" s="152"/>
      <c r="N625" s="152"/>
      <c r="O625" s="152"/>
      <c r="P625" s="190"/>
      <c r="Q625" s="190"/>
      <c r="R625" s="190"/>
    </row>
    <row r="626" spans="9:18" ht="15" customHeight="1" x14ac:dyDescent="0.2">
      <c r="I626" s="189"/>
      <c r="J626" s="189"/>
      <c r="K626" s="189"/>
      <c r="L626" s="189"/>
      <c r="M626" s="152"/>
      <c r="N626" s="152"/>
      <c r="O626" s="152"/>
      <c r="P626" s="190"/>
      <c r="Q626" s="190"/>
      <c r="R626" s="190"/>
    </row>
    <row r="627" spans="9:18" ht="15" customHeight="1" x14ac:dyDescent="0.2">
      <c r="I627" s="189"/>
      <c r="J627" s="189"/>
      <c r="K627" s="189"/>
      <c r="L627" s="189"/>
      <c r="M627" s="152"/>
      <c r="N627" s="152"/>
      <c r="O627" s="152"/>
      <c r="P627" s="190"/>
      <c r="Q627" s="190"/>
      <c r="R627" s="190"/>
    </row>
    <row r="628" spans="9:18" ht="15" customHeight="1" x14ac:dyDescent="0.2">
      <c r="I628" s="189"/>
      <c r="J628" s="189"/>
      <c r="K628" s="189"/>
      <c r="L628" s="189"/>
      <c r="M628" s="152"/>
      <c r="N628" s="152"/>
      <c r="O628" s="152"/>
      <c r="P628" s="190"/>
      <c r="Q628" s="190"/>
      <c r="R628" s="190"/>
    </row>
    <row r="629" spans="9:18" ht="15" customHeight="1" x14ac:dyDescent="0.2">
      <c r="I629" s="189"/>
      <c r="J629" s="189"/>
      <c r="K629" s="189"/>
      <c r="L629" s="189"/>
      <c r="M629" s="152"/>
      <c r="N629" s="152"/>
      <c r="O629" s="152"/>
      <c r="P629" s="190"/>
      <c r="Q629" s="190"/>
      <c r="R629" s="190"/>
    </row>
    <row r="630" spans="9:18" ht="15" customHeight="1" x14ac:dyDescent="0.2">
      <c r="I630" s="189"/>
      <c r="J630" s="189"/>
      <c r="K630" s="189"/>
      <c r="L630" s="189"/>
      <c r="M630" s="152"/>
      <c r="N630" s="152"/>
      <c r="O630" s="152"/>
      <c r="P630" s="190"/>
      <c r="Q630" s="190"/>
      <c r="R630" s="190"/>
    </row>
    <row r="631" spans="9:18" ht="15" customHeight="1" x14ac:dyDescent="0.2">
      <c r="I631" s="189"/>
      <c r="J631" s="189"/>
      <c r="K631" s="189"/>
      <c r="L631" s="189"/>
      <c r="M631" s="152"/>
      <c r="N631" s="152"/>
      <c r="O631" s="152"/>
      <c r="P631" s="190"/>
      <c r="Q631" s="190"/>
      <c r="R631" s="190"/>
    </row>
    <row r="632" spans="9:18" ht="15" customHeight="1" x14ac:dyDescent="0.2">
      <c r="I632" s="189"/>
      <c r="J632" s="189"/>
      <c r="K632" s="189"/>
      <c r="L632" s="189"/>
      <c r="M632" s="152"/>
      <c r="N632" s="152"/>
      <c r="O632" s="152"/>
      <c r="P632" s="190"/>
      <c r="Q632" s="190"/>
      <c r="R632" s="190"/>
    </row>
    <row r="633" spans="9:18" ht="15" customHeight="1" x14ac:dyDescent="0.2">
      <c r="I633" s="189"/>
      <c r="J633" s="189"/>
      <c r="K633" s="189"/>
      <c r="L633" s="189"/>
      <c r="M633" s="152"/>
      <c r="N633" s="152"/>
      <c r="O633" s="152"/>
      <c r="P633" s="190"/>
      <c r="Q633" s="190"/>
      <c r="R633" s="190"/>
    </row>
    <row r="634" spans="9:18" ht="15" customHeight="1" x14ac:dyDescent="0.2">
      <c r="I634" s="189"/>
      <c r="J634" s="189"/>
      <c r="K634" s="189"/>
      <c r="L634" s="189"/>
      <c r="M634" s="152"/>
      <c r="N634" s="152"/>
      <c r="O634" s="152"/>
      <c r="P634" s="190"/>
      <c r="Q634" s="190"/>
      <c r="R634" s="190"/>
    </row>
    <row r="635" spans="9:18" ht="15" customHeight="1" x14ac:dyDescent="0.2">
      <c r="I635" s="189"/>
      <c r="J635" s="189"/>
      <c r="K635" s="189"/>
      <c r="L635" s="189"/>
      <c r="M635" s="152"/>
      <c r="N635" s="152"/>
      <c r="O635" s="152"/>
      <c r="P635" s="190"/>
      <c r="Q635" s="190"/>
      <c r="R635" s="190"/>
    </row>
    <row r="636" spans="9:18" ht="15" customHeight="1" x14ac:dyDescent="0.2">
      <c r="I636" s="189"/>
      <c r="J636" s="189"/>
      <c r="K636" s="189"/>
      <c r="L636" s="189"/>
      <c r="M636" s="152"/>
      <c r="N636" s="152"/>
      <c r="O636" s="152"/>
      <c r="P636" s="190"/>
      <c r="Q636" s="190"/>
      <c r="R636" s="190"/>
    </row>
    <row r="637" spans="9:18" ht="15" customHeight="1" x14ac:dyDescent="0.2">
      <c r="I637" s="189"/>
      <c r="J637" s="189"/>
      <c r="K637" s="189"/>
      <c r="L637" s="189"/>
      <c r="M637" s="152"/>
      <c r="N637" s="152"/>
      <c r="O637" s="152"/>
      <c r="P637" s="190"/>
      <c r="Q637" s="190"/>
      <c r="R637" s="190"/>
    </row>
    <row r="638" spans="9:18" ht="15" customHeight="1" x14ac:dyDescent="0.2">
      <c r="I638" s="189"/>
      <c r="J638" s="189"/>
      <c r="K638" s="189"/>
      <c r="L638" s="189"/>
      <c r="M638" s="152"/>
      <c r="N638" s="152"/>
      <c r="O638" s="152"/>
      <c r="P638" s="190"/>
      <c r="Q638" s="190"/>
      <c r="R638" s="190"/>
    </row>
    <row r="639" spans="9:18" ht="15" customHeight="1" x14ac:dyDescent="0.2">
      <c r="I639" s="189"/>
      <c r="J639" s="189"/>
      <c r="K639" s="189"/>
      <c r="L639" s="189"/>
      <c r="M639" s="152"/>
      <c r="N639" s="152"/>
      <c r="O639" s="152"/>
      <c r="P639" s="190"/>
      <c r="Q639" s="190"/>
      <c r="R639" s="190"/>
    </row>
    <row r="640" spans="9:18" ht="15" customHeight="1" x14ac:dyDescent="0.2">
      <c r="I640" s="189"/>
      <c r="J640" s="189"/>
      <c r="K640" s="189"/>
      <c r="L640" s="189"/>
      <c r="M640" s="152"/>
      <c r="N640" s="152"/>
      <c r="O640" s="152"/>
      <c r="P640" s="190"/>
      <c r="Q640" s="190"/>
      <c r="R640" s="190"/>
    </row>
    <row r="641" spans="9:18" ht="15" customHeight="1" x14ac:dyDescent="0.2">
      <c r="I641" s="189"/>
      <c r="J641" s="189"/>
      <c r="K641" s="189"/>
      <c r="L641" s="189"/>
      <c r="M641" s="152"/>
      <c r="N641" s="152"/>
      <c r="O641" s="152"/>
      <c r="P641" s="190"/>
      <c r="Q641" s="190"/>
      <c r="R641" s="190"/>
    </row>
    <row r="642" spans="9:18" ht="15" customHeight="1" x14ac:dyDescent="0.2">
      <c r="I642" s="189"/>
      <c r="J642" s="189"/>
      <c r="K642" s="189"/>
      <c r="L642" s="189"/>
      <c r="M642" s="152"/>
      <c r="N642" s="152"/>
      <c r="O642" s="152"/>
      <c r="P642" s="190"/>
      <c r="Q642" s="190"/>
      <c r="R642" s="190"/>
    </row>
    <row r="643" spans="9:18" ht="15" customHeight="1" x14ac:dyDescent="0.2">
      <c r="I643" s="189"/>
      <c r="J643" s="189"/>
      <c r="K643" s="189"/>
      <c r="L643" s="189"/>
      <c r="M643" s="152"/>
      <c r="N643" s="152"/>
      <c r="O643" s="152"/>
      <c r="P643" s="190"/>
      <c r="Q643" s="190"/>
      <c r="R643" s="190"/>
    </row>
    <row r="644" spans="9:18" ht="15" customHeight="1" x14ac:dyDescent="0.2">
      <c r="I644" s="189"/>
      <c r="J644" s="189"/>
      <c r="K644" s="189"/>
      <c r="L644" s="189"/>
      <c r="M644" s="152"/>
      <c r="N644" s="152"/>
      <c r="O644" s="152"/>
      <c r="P644" s="190"/>
      <c r="Q644" s="190"/>
      <c r="R644" s="190"/>
    </row>
    <row r="645" spans="9:18" ht="15" customHeight="1" x14ac:dyDescent="0.2">
      <c r="I645" s="189"/>
      <c r="J645" s="189"/>
      <c r="K645" s="189"/>
      <c r="L645" s="189"/>
      <c r="M645" s="152"/>
      <c r="N645" s="152"/>
      <c r="O645" s="152"/>
      <c r="P645" s="190"/>
      <c r="Q645" s="190"/>
      <c r="R645" s="190"/>
    </row>
    <row r="646" spans="9:18" ht="15" customHeight="1" x14ac:dyDescent="0.2">
      <c r="I646" s="189"/>
      <c r="J646" s="189"/>
      <c r="K646" s="189"/>
      <c r="L646" s="189"/>
      <c r="M646" s="152"/>
      <c r="N646" s="152"/>
      <c r="O646" s="152"/>
      <c r="P646" s="190"/>
      <c r="Q646" s="190"/>
      <c r="R646" s="190"/>
    </row>
    <row r="647" spans="9:18" ht="15" customHeight="1" x14ac:dyDescent="0.2">
      <c r="I647" s="189"/>
      <c r="J647" s="189"/>
      <c r="K647" s="189"/>
      <c r="L647" s="189"/>
      <c r="M647" s="152"/>
      <c r="N647" s="152"/>
      <c r="O647" s="152"/>
      <c r="P647" s="190"/>
      <c r="Q647" s="190"/>
      <c r="R647" s="190"/>
    </row>
    <row r="648" spans="9:18" ht="15" customHeight="1" x14ac:dyDescent="0.2">
      <c r="I648" s="189"/>
      <c r="J648" s="189"/>
      <c r="K648" s="189"/>
      <c r="L648" s="189"/>
      <c r="M648" s="152"/>
      <c r="N648" s="152"/>
      <c r="O648" s="152"/>
      <c r="P648" s="190"/>
      <c r="Q648" s="190"/>
      <c r="R648" s="190"/>
    </row>
    <row r="649" spans="9:18" ht="15" customHeight="1" x14ac:dyDescent="0.2">
      <c r="I649" s="189"/>
      <c r="J649" s="189"/>
      <c r="K649" s="189"/>
      <c r="L649" s="189"/>
      <c r="M649" s="152"/>
      <c r="N649" s="152"/>
      <c r="O649" s="152"/>
      <c r="P649" s="190"/>
      <c r="Q649" s="190"/>
      <c r="R649" s="190"/>
    </row>
    <row r="650" spans="9:18" ht="15" customHeight="1" x14ac:dyDescent="0.2">
      <c r="I650" s="189"/>
      <c r="J650" s="189"/>
      <c r="K650" s="189"/>
      <c r="L650" s="189"/>
      <c r="M650" s="152"/>
      <c r="N650" s="152"/>
      <c r="O650" s="152"/>
      <c r="P650" s="190"/>
      <c r="Q650" s="190"/>
      <c r="R650" s="190"/>
    </row>
    <row r="651" spans="9:18" ht="15" customHeight="1" x14ac:dyDescent="0.2">
      <c r="I651" s="189"/>
      <c r="J651" s="189"/>
      <c r="K651" s="189"/>
      <c r="L651" s="189"/>
      <c r="M651" s="152"/>
      <c r="N651" s="152"/>
      <c r="O651" s="152"/>
      <c r="P651" s="190"/>
      <c r="Q651" s="190"/>
      <c r="R651" s="190"/>
    </row>
    <row r="652" spans="9:18" ht="15" customHeight="1" x14ac:dyDescent="0.2">
      <c r="I652" s="189"/>
      <c r="J652" s="189"/>
      <c r="K652" s="189"/>
      <c r="L652" s="189"/>
      <c r="M652" s="152"/>
      <c r="N652" s="152"/>
      <c r="O652" s="152"/>
      <c r="P652" s="190"/>
      <c r="Q652" s="190"/>
      <c r="R652" s="190"/>
    </row>
    <row r="653" spans="9:18" ht="15" customHeight="1" x14ac:dyDescent="0.2">
      <c r="I653" s="189"/>
      <c r="J653" s="189"/>
      <c r="K653" s="189"/>
      <c r="L653" s="189"/>
      <c r="M653" s="152"/>
      <c r="N653" s="152"/>
      <c r="O653" s="152"/>
      <c r="P653" s="190"/>
      <c r="Q653" s="190"/>
      <c r="R653" s="190"/>
    </row>
    <row r="654" spans="9:18" ht="15" customHeight="1" x14ac:dyDescent="0.2">
      <c r="I654" s="189"/>
      <c r="J654" s="189"/>
      <c r="K654" s="189"/>
      <c r="L654" s="189"/>
      <c r="M654" s="152"/>
      <c r="N654" s="152"/>
      <c r="O654" s="152"/>
      <c r="P654" s="190"/>
      <c r="Q654" s="190"/>
      <c r="R654" s="190"/>
    </row>
    <row r="655" spans="9:18" ht="15" customHeight="1" x14ac:dyDescent="0.2">
      <c r="I655" s="189"/>
      <c r="J655" s="189"/>
      <c r="K655" s="189"/>
      <c r="L655" s="189"/>
      <c r="M655" s="152"/>
      <c r="N655" s="152"/>
      <c r="O655" s="152"/>
      <c r="P655" s="190"/>
      <c r="Q655" s="190"/>
      <c r="R655" s="190"/>
    </row>
    <row r="656" spans="9:18" ht="15" customHeight="1" x14ac:dyDescent="0.2">
      <c r="I656" s="189"/>
      <c r="J656" s="189"/>
      <c r="K656" s="189"/>
      <c r="L656" s="189"/>
      <c r="M656" s="152"/>
      <c r="N656" s="152"/>
      <c r="O656" s="152"/>
      <c r="P656" s="190"/>
      <c r="Q656" s="190"/>
      <c r="R656" s="190"/>
    </row>
    <row r="657" spans="9:18" ht="15" customHeight="1" x14ac:dyDescent="0.2">
      <c r="I657" s="189"/>
      <c r="J657" s="189"/>
      <c r="K657" s="189"/>
      <c r="L657" s="189"/>
      <c r="M657" s="152"/>
      <c r="N657" s="152"/>
      <c r="O657" s="152"/>
      <c r="P657" s="190"/>
      <c r="Q657" s="190"/>
      <c r="R657" s="190"/>
    </row>
    <row r="658" spans="9:18" ht="15" customHeight="1" x14ac:dyDescent="0.2">
      <c r="I658" s="189"/>
      <c r="J658" s="189"/>
      <c r="K658" s="189"/>
      <c r="L658" s="189"/>
      <c r="M658" s="152"/>
      <c r="N658" s="152"/>
      <c r="O658" s="152"/>
      <c r="P658" s="190"/>
      <c r="Q658" s="190"/>
      <c r="R658" s="190"/>
    </row>
    <row r="659" spans="9:18" ht="15" customHeight="1" x14ac:dyDescent="0.2">
      <c r="I659" s="189"/>
      <c r="J659" s="189"/>
      <c r="K659" s="189"/>
      <c r="L659" s="189"/>
      <c r="M659" s="152"/>
      <c r="N659" s="152"/>
      <c r="O659" s="152"/>
      <c r="P659" s="190"/>
      <c r="Q659" s="190"/>
      <c r="R659" s="190"/>
    </row>
    <row r="660" spans="9:18" ht="15" customHeight="1" x14ac:dyDescent="0.2">
      <c r="I660" s="189"/>
      <c r="J660" s="189"/>
      <c r="K660" s="189"/>
      <c r="L660" s="189"/>
      <c r="M660" s="152"/>
      <c r="N660" s="152"/>
      <c r="O660" s="152"/>
      <c r="P660" s="190"/>
      <c r="Q660" s="190"/>
      <c r="R660" s="190"/>
    </row>
    <row r="661" spans="9:18" ht="15" customHeight="1" x14ac:dyDescent="0.2">
      <c r="I661" s="189"/>
      <c r="J661" s="189"/>
      <c r="K661" s="189"/>
      <c r="L661" s="189"/>
      <c r="M661" s="152"/>
      <c r="N661" s="152"/>
      <c r="O661" s="152"/>
      <c r="P661" s="190"/>
      <c r="Q661" s="190"/>
      <c r="R661" s="190"/>
    </row>
    <row r="662" spans="9:18" ht="15" customHeight="1" x14ac:dyDescent="0.2">
      <c r="I662" s="189"/>
      <c r="J662" s="189"/>
      <c r="K662" s="189"/>
      <c r="L662" s="189"/>
      <c r="M662" s="152"/>
      <c r="N662" s="152"/>
      <c r="O662" s="152"/>
      <c r="P662" s="190"/>
      <c r="Q662" s="190"/>
      <c r="R662" s="190"/>
    </row>
    <row r="663" spans="9:18" ht="15" customHeight="1" x14ac:dyDescent="0.2">
      <c r="I663" s="189"/>
      <c r="J663" s="189"/>
      <c r="K663" s="189"/>
      <c r="L663" s="189"/>
      <c r="M663" s="152"/>
      <c r="N663" s="152"/>
      <c r="O663" s="152"/>
      <c r="P663" s="190"/>
      <c r="Q663" s="190"/>
      <c r="R663" s="190"/>
    </row>
    <row r="664" spans="9:18" ht="15" customHeight="1" x14ac:dyDescent="0.2">
      <c r="I664" s="189"/>
      <c r="J664" s="189"/>
      <c r="K664" s="189"/>
      <c r="L664" s="189"/>
      <c r="M664" s="152"/>
      <c r="N664" s="152"/>
      <c r="O664" s="152"/>
      <c r="P664" s="190"/>
      <c r="Q664" s="190"/>
      <c r="R664" s="190"/>
    </row>
    <row r="665" spans="9:18" ht="15" customHeight="1" x14ac:dyDescent="0.2">
      <c r="I665" s="189"/>
      <c r="J665" s="189"/>
      <c r="K665" s="189"/>
      <c r="L665" s="189"/>
      <c r="M665" s="152"/>
      <c r="N665" s="152"/>
      <c r="O665" s="152"/>
      <c r="P665" s="190"/>
      <c r="Q665" s="190"/>
      <c r="R665" s="190"/>
    </row>
    <row r="666" spans="9:18" ht="15" customHeight="1" x14ac:dyDescent="0.2">
      <c r="I666" s="189"/>
      <c r="J666" s="189"/>
      <c r="K666" s="189"/>
      <c r="L666" s="189"/>
      <c r="M666" s="152"/>
      <c r="N666" s="152"/>
      <c r="O666" s="152"/>
      <c r="P666" s="190"/>
      <c r="Q666" s="190"/>
      <c r="R666" s="190"/>
    </row>
    <row r="667" spans="9:18" ht="15" customHeight="1" x14ac:dyDescent="0.2">
      <c r="I667" s="189"/>
      <c r="J667" s="189"/>
      <c r="K667" s="189"/>
      <c r="L667" s="189"/>
      <c r="M667" s="152"/>
      <c r="N667" s="152"/>
      <c r="O667" s="152"/>
      <c r="P667" s="190"/>
      <c r="Q667" s="190"/>
      <c r="R667" s="190"/>
    </row>
    <row r="668" spans="9:18" ht="15" customHeight="1" x14ac:dyDescent="0.2">
      <c r="I668" s="189"/>
      <c r="J668" s="189"/>
      <c r="K668" s="189"/>
      <c r="L668" s="189"/>
      <c r="M668" s="152"/>
      <c r="N668" s="152"/>
      <c r="O668" s="152"/>
      <c r="P668" s="190"/>
      <c r="Q668" s="190"/>
      <c r="R668" s="190"/>
    </row>
    <row r="669" spans="9:18" ht="15" customHeight="1" x14ac:dyDescent="0.2">
      <c r="I669" s="189"/>
      <c r="J669" s="189"/>
      <c r="K669" s="189"/>
      <c r="L669" s="189"/>
      <c r="M669" s="152"/>
      <c r="N669" s="152"/>
      <c r="O669" s="152"/>
      <c r="P669" s="190"/>
      <c r="Q669" s="190"/>
      <c r="R669" s="190"/>
    </row>
    <row r="670" spans="9:18" ht="15" customHeight="1" x14ac:dyDescent="0.2">
      <c r="I670" s="189"/>
      <c r="J670" s="189"/>
      <c r="K670" s="189"/>
      <c r="L670" s="189"/>
      <c r="M670" s="152"/>
      <c r="N670" s="152"/>
      <c r="O670" s="152"/>
      <c r="P670" s="190"/>
      <c r="Q670" s="190"/>
      <c r="R670" s="190"/>
    </row>
    <row r="671" spans="9:18" ht="15" customHeight="1" x14ac:dyDescent="0.2">
      <c r="I671" s="189"/>
      <c r="J671" s="189"/>
      <c r="K671" s="189"/>
      <c r="L671" s="189"/>
      <c r="M671" s="152"/>
      <c r="N671" s="152"/>
      <c r="O671" s="152"/>
      <c r="P671" s="190"/>
      <c r="Q671" s="190"/>
      <c r="R671" s="190"/>
    </row>
    <row r="672" spans="9:18" ht="15" customHeight="1" x14ac:dyDescent="0.2">
      <c r="I672" s="189"/>
      <c r="J672" s="189"/>
      <c r="K672" s="189"/>
      <c r="L672" s="189"/>
      <c r="M672" s="152"/>
      <c r="N672" s="152"/>
      <c r="O672" s="152"/>
      <c r="P672" s="190"/>
      <c r="Q672" s="190"/>
      <c r="R672" s="190"/>
    </row>
    <row r="673" spans="9:18" ht="15" customHeight="1" x14ac:dyDescent="0.2">
      <c r="I673" s="189"/>
      <c r="J673" s="189"/>
      <c r="K673" s="189"/>
      <c r="L673" s="189"/>
      <c r="M673" s="152"/>
      <c r="N673" s="152"/>
      <c r="O673" s="152"/>
      <c r="P673" s="190"/>
      <c r="Q673" s="190"/>
      <c r="R673" s="190"/>
    </row>
    <row r="674" spans="9:18" ht="15" customHeight="1" x14ac:dyDescent="0.2">
      <c r="I674" s="189"/>
      <c r="J674" s="189"/>
      <c r="K674" s="189"/>
      <c r="L674" s="189"/>
      <c r="M674" s="152"/>
      <c r="N674" s="152"/>
      <c r="O674" s="152"/>
      <c r="P674" s="190"/>
      <c r="Q674" s="190"/>
      <c r="R674" s="190"/>
    </row>
    <row r="675" spans="9:18" ht="15" customHeight="1" x14ac:dyDescent="0.2">
      <c r="I675" s="189"/>
      <c r="J675" s="189"/>
      <c r="K675" s="189"/>
      <c r="L675" s="189"/>
      <c r="M675" s="152"/>
      <c r="N675" s="152"/>
      <c r="O675" s="152"/>
      <c r="P675" s="190"/>
      <c r="Q675" s="190"/>
      <c r="R675" s="190"/>
    </row>
    <row r="676" spans="9:18" ht="15" customHeight="1" x14ac:dyDescent="0.2">
      <c r="I676" s="189"/>
      <c r="J676" s="189"/>
      <c r="K676" s="189"/>
      <c r="L676" s="189"/>
      <c r="M676" s="152"/>
      <c r="N676" s="152"/>
      <c r="O676" s="152"/>
      <c r="P676" s="190"/>
      <c r="Q676" s="190"/>
      <c r="R676" s="190"/>
    </row>
    <row r="677" spans="9:18" ht="15" customHeight="1" x14ac:dyDescent="0.2">
      <c r="I677" s="189"/>
      <c r="J677" s="189"/>
      <c r="K677" s="189"/>
      <c r="L677" s="189"/>
      <c r="M677" s="152"/>
      <c r="N677" s="152"/>
      <c r="O677" s="152"/>
      <c r="P677" s="190"/>
      <c r="Q677" s="190"/>
      <c r="R677" s="190"/>
    </row>
    <row r="678" spans="9:18" ht="15" customHeight="1" x14ac:dyDescent="0.2">
      <c r="I678" s="189"/>
      <c r="J678" s="189"/>
      <c r="K678" s="189"/>
      <c r="L678" s="189"/>
      <c r="M678" s="152"/>
      <c r="N678" s="152"/>
      <c r="O678" s="152"/>
      <c r="P678" s="190"/>
      <c r="Q678" s="190"/>
      <c r="R678" s="190"/>
    </row>
    <row r="679" spans="9:18" ht="15" customHeight="1" x14ac:dyDescent="0.2">
      <c r="I679" s="189"/>
      <c r="J679" s="189"/>
      <c r="K679" s="189"/>
      <c r="L679" s="189"/>
      <c r="M679" s="152"/>
      <c r="N679" s="152"/>
      <c r="O679" s="152"/>
      <c r="P679" s="190"/>
      <c r="Q679" s="190"/>
      <c r="R679" s="190"/>
    </row>
    <row r="680" spans="9:18" ht="15" customHeight="1" x14ac:dyDescent="0.2">
      <c r="I680" s="189"/>
      <c r="J680" s="189"/>
      <c r="K680" s="189"/>
      <c r="L680" s="189"/>
      <c r="M680" s="152"/>
      <c r="N680" s="152"/>
      <c r="O680" s="152"/>
      <c r="P680" s="190"/>
      <c r="Q680" s="190"/>
      <c r="R680" s="190"/>
    </row>
    <row r="681" spans="9:18" ht="15" customHeight="1" x14ac:dyDescent="0.2">
      <c r="I681" s="189"/>
      <c r="J681" s="189"/>
      <c r="K681" s="189"/>
      <c r="L681" s="189"/>
      <c r="M681" s="152"/>
      <c r="N681" s="152"/>
      <c r="O681" s="152"/>
      <c r="P681" s="190"/>
      <c r="Q681" s="190"/>
      <c r="R681" s="190"/>
    </row>
    <row r="682" spans="9:18" ht="15" customHeight="1" x14ac:dyDescent="0.2">
      <c r="I682" s="189"/>
      <c r="J682" s="189"/>
      <c r="K682" s="189"/>
      <c r="L682" s="189"/>
      <c r="M682" s="152"/>
      <c r="N682" s="152"/>
      <c r="O682" s="152"/>
      <c r="P682" s="190"/>
      <c r="Q682" s="190"/>
      <c r="R682" s="190"/>
    </row>
    <row r="683" spans="9:18" ht="15" customHeight="1" x14ac:dyDescent="0.2">
      <c r="I683" s="189"/>
      <c r="J683" s="189"/>
      <c r="K683" s="189"/>
      <c r="L683" s="189"/>
      <c r="M683" s="152"/>
      <c r="N683" s="152"/>
      <c r="O683" s="152"/>
      <c r="P683" s="190"/>
      <c r="Q683" s="190"/>
      <c r="R683" s="190"/>
    </row>
    <row r="684" spans="9:18" ht="15" customHeight="1" x14ac:dyDescent="0.2">
      <c r="I684" s="189"/>
      <c r="J684" s="189"/>
      <c r="K684" s="189"/>
      <c r="L684" s="189"/>
      <c r="M684" s="152"/>
      <c r="N684" s="152"/>
      <c r="O684" s="152"/>
      <c r="P684" s="190"/>
      <c r="Q684" s="190"/>
      <c r="R684" s="190"/>
    </row>
    <row r="685" spans="9:18" ht="15" customHeight="1" x14ac:dyDescent="0.2">
      <c r="I685" s="189"/>
      <c r="J685" s="189"/>
      <c r="K685" s="189"/>
      <c r="L685" s="189"/>
      <c r="M685" s="152"/>
      <c r="N685" s="152"/>
      <c r="O685" s="152"/>
      <c r="P685" s="190"/>
      <c r="Q685" s="190"/>
      <c r="R685" s="190"/>
    </row>
    <row r="686" spans="9:18" ht="15" customHeight="1" x14ac:dyDescent="0.2">
      <c r="I686" s="189"/>
      <c r="J686" s="189"/>
      <c r="K686" s="189"/>
      <c r="L686" s="189"/>
      <c r="M686" s="152"/>
      <c r="N686" s="152"/>
      <c r="O686" s="152"/>
      <c r="P686" s="190"/>
      <c r="Q686" s="190"/>
      <c r="R686" s="190"/>
    </row>
    <row r="687" spans="9:18" ht="15" customHeight="1" x14ac:dyDescent="0.2">
      <c r="I687" s="189"/>
      <c r="J687" s="189"/>
      <c r="K687" s="189"/>
      <c r="L687" s="189"/>
      <c r="M687" s="152"/>
      <c r="N687" s="152"/>
      <c r="O687" s="152"/>
      <c r="P687" s="190"/>
      <c r="Q687" s="190"/>
      <c r="R687" s="190"/>
    </row>
    <row r="688" spans="9:18" ht="15" customHeight="1" x14ac:dyDescent="0.2">
      <c r="I688" s="189"/>
      <c r="J688" s="189"/>
      <c r="K688" s="189"/>
      <c r="L688" s="189"/>
      <c r="M688" s="152"/>
      <c r="N688" s="152"/>
      <c r="O688" s="152"/>
      <c r="P688" s="190"/>
      <c r="Q688" s="190"/>
      <c r="R688" s="190"/>
    </row>
    <row r="689" spans="9:18" ht="15" customHeight="1" x14ac:dyDescent="0.2">
      <c r="I689" s="189"/>
      <c r="J689" s="189"/>
      <c r="K689" s="189"/>
      <c r="L689" s="189"/>
      <c r="M689" s="152"/>
      <c r="N689" s="152"/>
      <c r="O689" s="152"/>
      <c r="P689" s="190"/>
      <c r="Q689" s="190"/>
      <c r="R689" s="190"/>
    </row>
    <row r="690" spans="9:18" ht="15" customHeight="1" x14ac:dyDescent="0.2">
      <c r="I690" s="189"/>
      <c r="J690" s="189"/>
      <c r="K690" s="189"/>
      <c r="L690" s="189"/>
      <c r="M690" s="152"/>
      <c r="N690" s="152"/>
      <c r="O690" s="152"/>
      <c r="P690" s="190"/>
      <c r="Q690" s="190"/>
      <c r="R690" s="190"/>
    </row>
    <row r="691" spans="9:18" ht="15" customHeight="1" x14ac:dyDescent="0.2">
      <c r="I691" s="189"/>
      <c r="J691" s="189"/>
      <c r="K691" s="189"/>
      <c r="L691" s="189"/>
      <c r="M691" s="152"/>
      <c r="N691" s="152"/>
      <c r="O691" s="152"/>
      <c r="P691" s="190"/>
      <c r="Q691" s="190"/>
      <c r="R691" s="190"/>
    </row>
    <row r="692" spans="9:18" ht="15" customHeight="1" x14ac:dyDescent="0.2">
      <c r="I692" s="189"/>
      <c r="J692" s="189"/>
      <c r="K692" s="189"/>
      <c r="L692" s="189"/>
      <c r="M692" s="152"/>
      <c r="N692" s="152"/>
      <c r="O692" s="152"/>
      <c r="P692" s="190"/>
      <c r="Q692" s="190"/>
      <c r="R692" s="190"/>
    </row>
    <row r="693" spans="9:18" ht="15" customHeight="1" x14ac:dyDescent="0.2">
      <c r="I693" s="189"/>
      <c r="J693" s="189"/>
      <c r="K693" s="189"/>
      <c r="L693" s="189"/>
      <c r="M693" s="152"/>
      <c r="N693" s="152"/>
      <c r="O693" s="152"/>
      <c r="P693" s="190"/>
      <c r="Q693" s="190"/>
      <c r="R693" s="190"/>
    </row>
    <row r="694" spans="9:18" ht="15" customHeight="1" x14ac:dyDescent="0.2">
      <c r="I694" s="189"/>
      <c r="J694" s="189"/>
      <c r="K694" s="189"/>
      <c r="L694" s="189"/>
      <c r="M694" s="152"/>
      <c r="N694" s="152"/>
      <c r="O694" s="152"/>
      <c r="P694" s="190"/>
      <c r="Q694" s="190"/>
      <c r="R694" s="190"/>
    </row>
    <row r="695" spans="9:18" ht="15" customHeight="1" x14ac:dyDescent="0.2">
      <c r="I695" s="189"/>
      <c r="J695" s="189"/>
      <c r="K695" s="189"/>
      <c r="L695" s="189"/>
      <c r="M695" s="152"/>
      <c r="N695" s="152"/>
      <c r="O695" s="152"/>
      <c r="P695" s="190"/>
      <c r="Q695" s="190"/>
      <c r="R695" s="190"/>
    </row>
    <row r="696" spans="9:18" ht="15" customHeight="1" x14ac:dyDescent="0.2">
      <c r="I696" s="189"/>
      <c r="J696" s="189"/>
      <c r="K696" s="189"/>
      <c r="L696" s="189"/>
      <c r="M696" s="152"/>
      <c r="N696" s="152"/>
      <c r="O696" s="152"/>
      <c r="P696" s="190"/>
      <c r="Q696" s="190"/>
      <c r="R696" s="190"/>
    </row>
    <row r="697" spans="9:18" ht="15" customHeight="1" x14ac:dyDescent="0.2">
      <c r="I697" s="189"/>
      <c r="J697" s="189"/>
      <c r="K697" s="189"/>
      <c r="L697" s="189"/>
      <c r="M697" s="152"/>
      <c r="N697" s="152"/>
      <c r="O697" s="152"/>
      <c r="P697" s="190"/>
      <c r="Q697" s="190"/>
      <c r="R697" s="190"/>
    </row>
    <row r="698" spans="9:18" ht="15" customHeight="1" x14ac:dyDescent="0.2">
      <c r="I698" s="189"/>
      <c r="J698" s="189"/>
      <c r="K698" s="189"/>
      <c r="L698" s="189"/>
      <c r="M698" s="152"/>
      <c r="N698" s="152"/>
      <c r="O698" s="152"/>
      <c r="P698" s="190"/>
      <c r="Q698" s="190"/>
      <c r="R698" s="190"/>
    </row>
    <row r="699" spans="9:18" ht="15" customHeight="1" x14ac:dyDescent="0.2">
      <c r="I699" s="189"/>
      <c r="J699" s="189"/>
      <c r="K699" s="189"/>
      <c r="L699" s="189"/>
      <c r="M699" s="152"/>
      <c r="N699" s="152"/>
      <c r="O699" s="152"/>
      <c r="P699" s="190"/>
      <c r="Q699" s="190"/>
      <c r="R699" s="190"/>
    </row>
    <row r="700" spans="9:18" ht="15" customHeight="1" x14ac:dyDescent="0.2">
      <c r="I700" s="189"/>
      <c r="J700" s="189"/>
      <c r="K700" s="189"/>
      <c r="L700" s="189"/>
      <c r="M700" s="152"/>
      <c r="N700" s="152"/>
      <c r="O700" s="152"/>
      <c r="P700" s="190"/>
      <c r="Q700" s="190"/>
      <c r="R700" s="190"/>
    </row>
    <row r="701" spans="9:18" ht="15" customHeight="1" x14ac:dyDescent="0.2">
      <c r="I701" s="189"/>
      <c r="J701" s="189"/>
      <c r="K701" s="189"/>
      <c r="L701" s="189"/>
      <c r="M701" s="152"/>
      <c r="N701" s="152"/>
      <c r="O701" s="152"/>
      <c r="P701" s="190"/>
      <c r="Q701" s="190"/>
      <c r="R701" s="190"/>
    </row>
    <row r="702" spans="9:18" ht="15" customHeight="1" x14ac:dyDescent="0.2">
      <c r="I702" s="189"/>
      <c r="J702" s="189"/>
      <c r="K702" s="189"/>
      <c r="L702" s="189"/>
      <c r="M702" s="152"/>
      <c r="N702" s="152"/>
      <c r="O702" s="152"/>
      <c r="P702" s="190"/>
      <c r="Q702" s="190"/>
      <c r="R702" s="190"/>
    </row>
    <row r="703" spans="9:18" ht="15" customHeight="1" x14ac:dyDescent="0.2">
      <c r="I703" s="189"/>
      <c r="J703" s="189"/>
      <c r="K703" s="189"/>
      <c r="L703" s="189"/>
      <c r="M703" s="152"/>
      <c r="N703" s="152"/>
      <c r="O703" s="152"/>
      <c r="P703" s="190"/>
      <c r="Q703" s="190"/>
      <c r="R703" s="190"/>
    </row>
    <row r="704" spans="9:18" ht="15" customHeight="1" x14ac:dyDescent="0.2">
      <c r="I704" s="189"/>
      <c r="J704" s="189"/>
      <c r="K704" s="189"/>
      <c r="L704" s="189"/>
      <c r="M704" s="152"/>
      <c r="N704" s="152"/>
      <c r="O704" s="152"/>
      <c r="P704" s="190"/>
      <c r="Q704" s="190"/>
      <c r="R704" s="190"/>
    </row>
    <row r="705" spans="9:18" ht="15" customHeight="1" x14ac:dyDescent="0.2">
      <c r="I705" s="189"/>
      <c r="J705" s="189"/>
      <c r="K705" s="189"/>
      <c r="L705" s="189"/>
      <c r="M705" s="152"/>
      <c r="N705" s="152"/>
      <c r="O705" s="152"/>
      <c r="P705" s="190"/>
      <c r="Q705" s="190"/>
      <c r="R705" s="190"/>
    </row>
    <row r="706" spans="9:18" ht="15" customHeight="1" x14ac:dyDescent="0.2">
      <c r="I706" s="189"/>
      <c r="J706" s="189"/>
      <c r="K706" s="189"/>
      <c r="L706" s="189"/>
      <c r="M706" s="152"/>
      <c r="N706" s="152"/>
      <c r="O706" s="152"/>
      <c r="P706" s="190"/>
      <c r="Q706" s="190"/>
      <c r="R706" s="190"/>
    </row>
    <row r="707" spans="9:18" ht="15" customHeight="1" x14ac:dyDescent="0.2">
      <c r="I707" s="189"/>
      <c r="J707" s="189"/>
      <c r="K707" s="189"/>
      <c r="L707" s="189"/>
      <c r="M707" s="152"/>
      <c r="N707" s="152"/>
      <c r="O707" s="152"/>
      <c r="P707" s="190"/>
      <c r="Q707" s="190"/>
      <c r="R707" s="190"/>
    </row>
    <row r="708" spans="9:18" ht="15" customHeight="1" x14ac:dyDescent="0.2">
      <c r="I708" s="189"/>
      <c r="J708" s="189"/>
      <c r="K708" s="189"/>
      <c r="L708" s="189"/>
      <c r="M708" s="152"/>
      <c r="N708" s="152"/>
      <c r="O708" s="152"/>
      <c r="P708" s="190"/>
      <c r="Q708" s="190"/>
      <c r="R708" s="190"/>
    </row>
    <row r="709" spans="9:18" ht="15" customHeight="1" x14ac:dyDescent="0.2">
      <c r="I709" s="189"/>
      <c r="J709" s="189"/>
      <c r="K709" s="189"/>
      <c r="L709" s="189"/>
      <c r="M709" s="152"/>
      <c r="N709" s="152"/>
      <c r="O709" s="152"/>
      <c r="P709" s="190"/>
      <c r="Q709" s="190"/>
      <c r="R709" s="190"/>
    </row>
    <row r="710" spans="9:18" ht="15" customHeight="1" x14ac:dyDescent="0.2">
      <c r="I710" s="189"/>
      <c r="J710" s="189"/>
      <c r="K710" s="189"/>
      <c r="L710" s="189"/>
      <c r="M710" s="152"/>
      <c r="N710" s="152"/>
      <c r="O710" s="152"/>
      <c r="P710" s="190"/>
      <c r="Q710" s="190"/>
      <c r="R710" s="190"/>
    </row>
    <row r="711" spans="9:18" ht="15" customHeight="1" x14ac:dyDescent="0.2">
      <c r="I711" s="189"/>
      <c r="J711" s="189"/>
      <c r="K711" s="189"/>
      <c r="L711" s="189"/>
      <c r="M711" s="152"/>
      <c r="N711" s="152"/>
      <c r="O711" s="152"/>
      <c r="P711" s="190"/>
      <c r="Q711" s="190"/>
      <c r="R711" s="190"/>
    </row>
    <row r="712" spans="9:18" ht="15" customHeight="1" x14ac:dyDescent="0.2">
      <c r="I712" s="189"/>
      <c r="J712" s="189"/>
      <c r="K712" s="189"/>
      <c r="L712" s="189"/>
      <c r="M712" s="152"/>
      <c r="N712" s="152"/>
      <c r="O712" s="152"/>
      <c r="P712" s="190"/>
      <c r="Q712" s="190"/>
      <c r="R712" s="190"/>
    </row>
    <row r="713" spans="9:18" ht="15" customHeight="1" x14ac:dyDescent="0.2">
      <c r="I713" s="189"/>
      <c r="J713" s="189"/>
      <c r="K713" s="189"/>
      <c r="L713" s="189"/>
      <c r="M713" s="152"/>
      <c r="N713" s="152"/>
      <c r="O713" s="152"/>
      <c r="P713" s="190"/>
      <c r="Q713" s="190"/>
      <c r="R713" s="190"/>
    </row>
    <row r="714" spans="9:18" ht="15" customHeight="1" x14ac:dyDescent="0.2">
      <c r="I714" s="189"/>
      <c r="J714" s="189"/>
      <c r="K714" s="189"/>
      <c r="L714" s="189"/>
      <c r="M714" s="152"/>
      <c r="N714" s="152"/>
      <c r="O714" s="152"/>
      <c r="P714" s="190"/>
      <c r="Q714" s="190"/>
      <c r="R714" s="190"/>
    </row>
    <row r="715" spans="9:18" ht="15" customHeight="1" x14ac:dyDescent="0.2">
      <c r="I715" s="189"/>
      <c r="J715" s="189"/>
      <c r="K715" s="189"/>
      <c r="L715" s="189"/>
      <c r="M715" s="152"/>
      <c r="N715" s="152"/>
      <c r="O715" s="152"/>
      <c r="P715" s="190"/>
      <c r="Q715" s="190"/>
      <c r="R715" s="190"/>
    </row>
    <row r="716" spans="9:18" ht="15" customHeight="1" x14ac:dyDescent="0.2">
      <c r="I716" s="189"/>
      <c r="J716" s="189"/>
      <c r="K716" s="189"/>
      <c r="L716" s="189"/>
      <c r="M716" s="152"/>
      <c r="N716" s="152"/>
      <c r="O716" s="152"/>
      <c r="P716" s="190"/>
      <c r="Q716" s="190"/>
      <c r="R716" s="190"/>
    </row>
    <row r="717" spans="9:18" ht="15" customHeight="1" x14ac:dyDescent="0.2">
      <c r="I717" s="189"/>
      <c r="J717" s="189"/>
      <c r="K717" s="189"/>
      <c r="L717" s="189"/>
      <c r="M717" s="152"/>
      <c r="N717" s="152"/>
      <c r="O717" s="152"/>
      <c r="P717" s="190"/>
      <c r="Q717" s="190"/>
      <c r="R717" s="190"/>
    </row>
    <row r="718" spans="9:18" ht="15" customHeight="1" x14ac:dyDescent="0.2">
      <c r="I718" s="189"/>
      <c r="J718" s="189"/>
      <c r="K718" s="189"/>
      <c r="L718" s="189"/>
      <c r="M718" s="152"/>
      <c r="N718" s="152"/>
      <c r="O718" s="152"/>
      <c r="P718" s="190"/>
      <c r="Q718" s="190"/>
      <c r="R718" s="190"/>
    </row>
    <row r="719" spans="9:18" ht="15" customHeight="1" x14ac:dyDescent="0.2">
      <c r="I719" s="189"/>
      <c r="J719" s="189"/>
      <c r="K719" s="189"/>
      <c r="L719" s="189"/>
      <c r="M719" s="152"/>
      <c r="N719" s="152"/>
      <c r="O719" s="152"/>
      <c r="P719" s="190"/>
      <c r="Q719" s="190"/>
      <c r="R719" s="190"/>
    </row>
    <row r="720" spans="9:18" ht="15" customHeight="1" x14ac:dyDescent="0.2">
      <c r="I720" s="189"/>
      <c r="J720" s="189"/>
      <c r="K720" s="189"/>
      <c r="L720" s="189"/>
      <c r="M720" s="152"/>
      <c r="N720" s="152"/>
      <c r="O720" s="152"/>
      <c r="P720" s="190"/>
      <c r="Q720" s="190"/>
      <c r="R720" s="190"/>
    </row>
    <row r="721" spans="9:18" ht="15" customHeight="1" x14ac:dyDescent="0.2">
      <c r="I721" s="189"/>
      <c r="J721" s="189"/>
      <c r="K721" s="189"/>
      <c r="L721" s="189"/>
      <c r="M721" s="152"/>
      <c r="N721" s="152"/>
      <c r="O721" s="152"/>
      <c r="P721" s="190"/>
      <c r="Q721" s="190"/>
      <c r="R721" s="190"/>
    </row>
    <row r="722" spans="9:18" ht="15" customHeight="1" x14ac:dyDescent="0.2">
      <c r="I722" s="189"/>
      <c r="J722" s="189"/>
      <c r="K722" s="189"/>
      <c r="L722" s="189"/>
      <c r="M722" s="152"/>
      <c r="N722" s="152"/>
      <c r="O722" s="152"/>
      <c r="P722" s="190"/>
      <c r="Q722" s="190"/>
      <c r="R722" s="190"/>
    </row>
    <row r="723" spans="9:18" ht="15" customHeight="1" x14ac:dyDescent="0.2">
      <c r="I723" s="189"/>
      <c r="J723" s="189"/>
      <c r="K723" s="189"/>
      <c r="L723" s="189"/>
      <c r="M723" s="152"/>
      <c r="N723" s="152"/>
      <c r="O723" s="152"/>
      <c r="P723" s="190"/>
      <c r="Q723" s="190"/>
      <c r="R723" s="190"/>
    </row>
    <row r="724" spans="9:18" ht="15" customHeight="1" x14ac:dyDescent="0.2">
      <c r="I724" s="189"/>
      <c r="J724" s="189"/>
      <c r="K724" s="189"/>
      <c r="L724" s="189"/>
      <c r="M724" s="152"/>
      <c r="N724" s="152"/>
      <c r="O724" s="152"/>
      <c r="P724" s="190"/>
      <c r="Q724" s="190"/>
      <c r="R724" s="190"/>
    </row>
    <row r="725" spans="9:18" ht="15" customHeight="1" x14ac:dyDescent="0.2">
      <c r="I725" s="189"/>
      <c r="J725" s="189"/>
      <c r="K725" s="189"/>
      <c r="L725" s="189"/>
      <c r="M725" s="152"/>
      <c r="N725" s="152"/>
      <c r="O725" s="152"/>
      <c r="P725" s="190"/>
      <c r="Q725" s="190"/>
      <c r="R725" s="190"/>
    </row>
    <row r="726" spans="9:18" ht="15" customHeight="1" x14ac:dyDescent="0.2">
      <c r="I726" s="189"/>
      <c r="J726" s="189"/>
      <c r="K726" s="189"/>
      <c r="L726" s="189"/>
      <c r="M726" s="152"/>
      <c r="N726" s="152"/>
      <c r="O726" s="152"/>
      <c r="P726" s="190"/>
      <c r="Q726" s="190"/>
      <c r="R726" s="190"/>
    </row>
    <row r="727" spans="9:18" ht="15" customHeight="1" x14ac:dyDescent="0.2">
      <c r="I727" s="189"/>
      <c r="J727" s="189"/>
      <c r="K727" s="189"/>
      <c r="L727" s="189"/>
      <c r="M727" s="152"/>
      <c r="N727" s="152"/>
      <c r="O727" s="152"/>
      <c r="P727" s="190"/>
      <c r="Q727" s="190"/>
      <c r="R727" s="190"/>
    </row>
    <row r="728" spans="9:18" ht="15" customHeight="1" x14ac:dyDescent="0.2">
      <c r="I728" s="189"/>
      <c r="J728" s="189"/>
      <c r="K728" s="189"/>
      <c r="L728" s="189"/>
      <c r="M728" s="152"/>
      <c r="N728" s="152"/>
      <c r="O728" s="152"/>
      <c r="P728" s="190"/>
      <c r="Q728" s="190"/>
      <c r="R728" s="190"/>
    </row>
    <row r="729" spans="9:18" ht="15" customHeight="1" x14ac:dyDescent="0.2">
      <c r="I729" s="189"/>
      <c r="J729" s="189"/>
      <c r="K729" s="189"/>
      <c r="L729" s="189"/>
      <c r="M729" s="152"/>
      <c r="N729" s="152"/>
      <c r="O729" s="152"/>
      <c r="P729" s="190"/>
      <c r="Q729" s="190"/>
      <c r="R729" s="190"/>
    </row>
    <row r="730" spans="9:18" ht="15" customHeight="1" x14ac:dyDescent="0.2">
      <c r="I730" s="189"/>
      <c r="J730" s="189"/>
      <c r="K730" s="189"/>
      <c r="L730" s="189"/>
      <c r="M730" s="152"/>
      <c r="N730" s="152"/>
      <c r="O730" s="152"/>
      <c r="P730" s="190"/>
      <c r="Q730" s="190"/>
      <c r="R730" s="190"/>
    </row>
    <row r="731" spans="9:18" ht="15" customHeight="1" x14ac:dyDescent="0.2">
      <c r="I731" s="189"/>
      <c r="J731" s="189"/>
      <c r="K731" s="189"/>
      <c r="L731" s="189"/>
      <c r="M731" s="152"/>
      <c r="N731" s="152"/>
      <c r="O731" s="152"/>
      <c r="P731" s="190"/>
      <c r="Q731" s="190"/>
      <c r="R731" s="190"/>
    </row>
    <row r="732" spans="9:18" ht="15" customHeight="1" x14ac:dyDescent="0.2">
      <c r="I732" s="189"/>
      <c r="J732" s="189"/>
      <c r="K732" s="189"/>
      <c r="L732" s="189"/>
      <c r="M732" s="152"/>
      <c r="N732" s="152"/>
      <c r="O732" s="152"/>
      <c r="P732" s="190"/>
      <c r="Q732" s="190"/>
      <c r="R732" s="190"/>
    </row>
    <row r="733" spans="9:18" ht="15" customHeight="1" x14ac:dyDescent="0.2">
      <c r="I733" s="189"/>
      <c r="J733" s="189"/>
      <c r="K733" s="189"/>
      <c r="L733" s="189"/>
      <c r="M733" s="152"/>
      <c r="N733" s="152"/>
      <c r="O733" s="152"/>
      <c r="P733" s="190"/>
      <c r="Q733" s="190"/>
      <c r="R733" s="190"/>
    </row>
    <row r="734" spans="9:18" ht="15" customHeight="1" x14ac:dyDescent="0.2">
      <c r="I734" s="189"/>
      <c r="J734" s="189"/>
      <c r="K734" s="189"/>
      <c r="L734" s="189"/>
      <c r="M734" s="152"/>
      <c r="N734" s="152"/>
      <c r="O734" s="152"/>
      <c r="P734" s="190"/>
      <c r="Q734" s="190"/>
      <c r="R734" s="190"/>
    </row>
    <row r="735" spans="9:18" ht="15" customHeight="1" x14ac:dyDescent="0.2">
      <c r="I735" s="189"/>
      <c r="J735" s="189"/>
      <c r="K735" s="189"/>
      <c r="L735" s="189"/>
      <c r="M735" s="152"/>
      <c r="N735" s="152"/>
      <c r="O735" s="152"/>
      <c r="P735" s="190"/>
      <c r="Q735" s="190"/>
      <c r="R735" s="190"/>
    </row>
    <row r="736" spans="9:18" ht="15" customHeight="1" x14ac:dyDescent="0.2">
      <c r="I736" s="189"/>
      <c r="J736" s="189"/>
      <c r="K736" s="189"/>
      <c r="L736" s="189"/>
      <c r="M736" s="152"/>
      <c r="N736" s="152"/>
      <c r="O736" s="152"/>
      <c r="P736" s="190"/>
      <c r="Q736" s="190"/>
      <c r="R736" s="190"/>
    </row>
    <row r="737" spans="9:18" ht="15" customHeight="1" x14ac:dyDescent="0.2">
      <c r="I737" s="189"/>
      <c r="J737" s="189"/>
      <c r="K737" s="189"/>
      <c r="L737" s="189"/>
      <c r="M737" s="152"/>
      <c r="N737" s="152"/>
      <c r="O737" s="152"/>
      <c r="P737" s="190"/>
      <c r="Q737" s="190"/>
      <c r="R737" s="190"/>
    </row>
    <row r="738" spans="9:18" ht="15" customHeight="1" x14ac:dyDescent="0.2">
      <c r="I738" s="189"/>
      <c r="J738" s="189"/>
      <c r="K738" s="189"/>
      <c r="L738" s="189"/>
      <c r="M738" s="152"/>
      <c r="N738" s="152"/>
      <c r="O738" s="152"/>
      <c r="P738" s="190"/>
      <c r="Q738" s="190"/>
      <c r="R738" s="190"/>
    </row>
    <row r="739" spans="9:18" ht="15" customHeight="1" x14ac:dyDescent="0.2">
      <c r="I739" s="189"/>
      <c r="J739" s="189"/>
      <c r="K739" s="189"/>
      <c r="L739" s="189"/>
      <c r="M739" s="152"/>
      <c r="N739" s="152"/>
      <c r="O739" s="152"/>
      <c r="P739" s="190"/>
      <c r="Q739" s="190"/>
      <c r="R739" s="190"/>
    </row>
    <row r="740" spans="9:18" ht="15" customHeight="1" x14ac:dyDescent="0.2">
      <c r="I740" s="189"/>
      <c r="J740" s="189"/>
      <c r="K740" s="189"/>
      <c r="L740" s="189"/>
      <c r="M740" s="152"/>
      <c r="N740" s="152"/>
      <c r="O740" s="152"/>
      <c r="P740" s="190"/>
      <c r="Q740" s="190"/>
      <c r="R740" s="190"/>
    </row>
    <row r="741" spans="9:18" ht="15" customHeight="1" x14ac:dyDescent="0.2">
      <c r="I741" s="189"/>
      <c r="J741" s="189"/>
      <c r="K741" s="189"/>
      <c r="L741" s="189"/>
      <c r="M741" s="152"/>
      <c r="N741" s="152"/>
      <c r="O741" s="152"/>
      <c r="P741" s="190"/>
      <c r="Q741" s="190"/>
      <c r="R741" s="190"/>
    </row>
    <row r="742" spans="9:18" ht="15" customHeight="1" x14ac:dyDescent="0.2">
      <c r="I742" s="189"/>
      <c r="J742" s="189"/>
      <c r="K742" s="189"/>
      <c r="L742" s="189"/>
      <c r="M742" s="152"/>
      <c r="N742" s="152"/>
      <c r="O742" s="152"/>
      <c r="P742" s="190"/>
      <c r="Q742" s="190"/>
      <c r="R742" s="190"/>
    </row>
    <row r="743" spans="9:18" ht="15" customHeight="1" x14ac:dyDescent="0.2">
      <c r="I743" s="189"/>
      <c r="J743" s="189"/>
      <c r="K743" s="189"/>
      <c r="L743" s="189"/>
      <c r="M743" s="152"/>
      <c r="N743" s="152"/>
      <c r="O743" s="152"/>
      <c r="P743" s="190"/>
      <c r="Q743" s="190"/>
      <c r="R743" s="190"/>
    </row>
    <row r="744" spans="9:18" ht="15" customHeight="1" x14ac:dyDescent="0.2">
      <c r="I744" s="189"/>
      <c r="J744" s="189"/>
      <c r="K744" s="189"/>
      <c r="L744" s="189"/>
      <c r="M744" s="152"/>
      <c r="N744" s="152"/>
      <c r="O744" s="152"/>
      <c r="P744" s="190"/>
      <c r="Q744" s="190"/>
      <c r="R744" s="190"/>
    </row>
    <row r="745" spans="9:18" ht="15" customHeight="1" x14ac:dyDescent="0.2">
      <c r="I745" s="189"/>
      <c r="J745" s="189"/>
      <c r="K745" s="189"/>
      <c r="L745" s="189"/>
      <c r="M745" s="152"/>
      <c r="N745" s="152"/>
      <c r="O745" s="152"/>
      <c r="P745" s="190"/>
      <c r="Q745" s="190"/>
      <c r="R745" s="190"/>
    </row>
    <row r="746" spans="9:18" ht="15" customHeight="1" x14ac:dyDescent="0.2">
      <c r="I746" s="189"/>
      <c r="J746" s="189"/>
      <c r="K746" s="189"/>
      <c r="L746" s="189"/>
      <c r="M746" s="152"/>
      <c r="N746" s="152"/>
      <c r="O746" s="152"/>
      <c r="P746" s="190"/>
      <c r="Q746" s="190"/>
      <c r="R746" s="190"/>
    </row>
    <row r="747" spans="9:18" ht="15" customHeight="1" x14ac:dyDescent="0.2">
      <c r="I747" s="189"/>
      <c r="J747" s="189"/>
      <c r="K747" s="189"/>
      <c r="L747" s="189"/>
      <c r="M747" s="152"/>
      <c r="N747" s="152"/>
      <c r="O747" s="152"/>
      <c r="P747" s="190"/>
      <c r="Q747" s="190"/>
      <c r="R747" s="190"/>
    </row>
    <row r="748" spans="9:18" ht="15" customHeight="1" x14ac:dyDescent="0.2">
      <c r="I748" s="189"/>
      <c r="J748" s="189"/>
      <c r="K748" s="189"/>
      <c r="L748" s="189"/>
      <c r="M748" s="152"/>
      <c r="N748" s="152"/>
      <c r="O748" s="152"/>
      <c r="P748" s="190"/>
      <c r="Q748" s="190"/>
      <c r="R748" s="190"/>
    </row>
    <row r="749" spans="9:18" ht="15" customHeight="1" x14ac:dyDescent="0.2">
      <c r="I749" s="189"/>
      <c r="J749" s="189"/>
      <c r="K749" s="189"/>
      <c r="L749" s="189"/>
      <c r="M749" s="152"/>
      <c r="N749" s="152"/>
      <c r="O749" s="152"/>
      <c r="P749" s="190"/>
      <c r="Q749" s="190"/>
      <c r="R749" s="190"/>
    </row>
    <row r="750" spans="9:18" ht="15" customHeight="1" x14ac:dyDescent="0.2">
      <c r="I750" s="189"/>
      <c r="J750" s="189"/>
      <c r="K750" s="189"/>
      <c r="L750" s="189"/>
      <c r="M750" s="152"/>
      <c r="N750" s="152"/>
      <c r="O750" s="152"/>
      <c r="P750" s="190"/>
      <c r="Q750" s="190"/>
      <c r="R750" s="190"/>
    </row>
    <row r="751" spans="9:18" ht="15" customHeight="1" x14ac:dyDescent="0.2">
      <c r="I751" s="189"/>
      <c r="J751" s="189"/>
      <c r="K751" s="189"/>
      <c r="L751" s="189"/>
      <c r="M751" s="152"/>
      <c r="N751" s="152"/>
      <c r="O751" s="152"/>
      <c r="P751" s="190"/>
      <c r="Q751" s="190"/>
      <c r="R751" s="190"/>
    </row>
    <row r="752" spans="9:18" ht="15" customHeight="1" x14ac:dyDescent="0.2">
      <c r="I752" s="189"/>
      <c r="J752" s="189"/>
      <c r="K752" s="189"/>
      <c r="L752" s="189"/>
      <c r="M752" s="152"/>
      <c r="N752" s="152"/>
      <c r="O752" s="152"/>
      <c r="P752" s="190"/>
      <c r="Q752" s="190"/>
      <c r="R752" s="190"/>
    </row>
    <row r="753" spans="9:18" ht="15" customHeight="1" x14ac:dyDescent="0.2">
      <c r="I753" s="189"/>
      <c r="J753" s="189"/>
      <c r="K753" s="189"/>
      <c r="L753" s="189"/>
      <c r="M753" s="152"/>
      <c r="N753" s="152"/>
      <c r="O753" s="152"/>
      <c r="P753" s="190"/>
      <c r="Q753" s="190"/>
      <c r="R753" s="190"/>
    </row>
    <row r="754" spans="9:18" ht="15" customHeight="1" x14ac:dyDescent="0.2">
      <c r="I754" s="189"/>
      <c r="J754" s="189"/>
      <c r="K754" s="189"/>
      <c r="L754" s="189"/>
      <c r="M754" s="152"/>
      <c r="N754" s="152"/>
      <c r="O754" s="152"/>
      <c r="P754" s="190"/>
      <c r="Q754" s="190"/>
      <c r="R754" s="190"/>
    </row>
    <row r="755" spans="9:18" ht="15" customHeight="1" x14ac:dyDescent="0.2">
      <c r="I755" s="189"/>
      <c r="J755" s="189"/>
      <c r="K755" s="189"/>
      <c r="L755" s="189"/>
      <c r="M755" s="152"/>
      <c r="N755" s="152"/>
      <c r="O755" s="152"/>
      <c r="P755" s="190"/>
      <c r="Q755" s="190"/>
      <c r="R755" s="190"/>
    </row>
    <row r="756" spans="9:18" ht="15" customHeight="1" x14ac:dyDescent="0.2">
      <c r="I756" s="189"/>
      <c r="J756" s="189"/>
      <c r="K756" s="189"/>
      <c r="L756" s="189"/>
      <c r="M756" s="152"/>
      <c r="N756" s="152"/>
      <c r="O756" s="152"/>
      <c r="P756" s="190"/>
      <c r="Q756" s="190"/>
      <c r="R756" s="190"/>
    </row>
    <row r="757" spans="9:18" ht="15" customHeight="1" x14ac:dyDescent="0.2">
      <c r="I757" s="189"/>
      <c r="J757" s="189"/>
      <c r="K757" s="189"/>
      <c r="L757" s="189"/>
      <c r="M757" s="152"/>
      <c r="N757" s="152"/>
      <c r="O757" s="152"/>
      <c r="P757" s="190"/>
      <c r="Q757" s="190"/>
      <c r="R757" s="190"/>
    </row>
    <row r="758" spans="9:18" ht="15" customHeight="1" x14ac:dyDescent="0.2">
      <c r="I758" s="189"/>
      <c r="J758" s="189"/>
      <c r="K758" s="189"/>
      <c r="L758" s="189"/>
      <c r="M758" s="152"/>
      <c r="N758" s="152"/>
      <c r="O758" s="152"/>
      <c r="P758" s="190"/>
      <c r="Q758" s="190"/>
      <c r="R758" s="190"/>
    </row>
    <row r="759" spans="9:18" ht="15" customHeight="1" x14ac:dyDescent="0.2">
      <c r="I759" s="189"/>
      <c r="J759" s="189"/>
      <c r="K759" s="189"/>
      <c r="L759" s="189"/>
      <c r="M759" s="152"/>
      <c r="N759" s="152"/>
      <c r="O759" s="152"/>
      <c r="P759" s="190"/>
      <c r="Q759" s="190"/>
      <c r="R759" s="190"/>
    </row>
    <row r="760" spans="9:18" ht="15" customHeight="1" x14ac:dyDescent="0.2">
      <c r="I760" s="189"/>
      <c r="J760" s="189"/>
      <c r="K760" s="189"/>
      <c r="L760" s="189"/>
      <c r="M760" s="152"/>
      <c r="N760" s="152"/>
      <c r="O760" s="152"/>
      <c r="P760" s="190"/>
      <c r="Q760" s="190"/>
      <c r="R760" s="190"/>
    </row>
    <row r="761" spans="9:18" ht="15" customHeight="1" x14ac:dyDescent="0.2">
      <c r="I761" s="189"/>
      <c r="J761" s="189"/>
      <c r="K761" s="189"/>
      <c r="L761" s="189"/>
      <c r="M761" s="152"/>
      <c r="N761" s="152"/>
      <c r="O761" s="152"/>
      <c r="P761" s="190"/>
      <c r="Q761" s="190"/>
      <c r="R761" s="190"/>
    </row>
    <row r="762" spans="9:18" ht="15" customHeight="1" x14ac:dyDescent="0.2">
      <c r="I762" s="189"/>
      <c r="J762" s="189"/>
      <c r="K762" s="189"/>
      <c r="L762" s="189"/>
      <c r="M762" s="152"/>
      <c r="N762" s="152"/>
      <c r="O762" s="152"/>
      <c r="P762" s="190"/>
      <c r="Q762" s="190"/>
      <c r="R762" s="190"/>
    </row>
    <row r="763" spans="9:18" ht="15" customHeight="1" x14ac:dyDescent="0.2">
      <c r="I763" s="189"/>
      <c r="J763" s="189"/>
      <c r="K763" s="189"/>
      <c r="L763" s="189"/>
      <c r="M763" s="152"/>
      <c r="N763" s="152"/>
      <c r="O763" s="152"/>
      <c r="P763" s="190"/>
      <c r="Q763" s="190"/>
      <c r="R763" s="190"/>
    </row>
    <row r="764" spans="9:18" ht="15" customHeight="1" x14ac:dyDescent="0.2">
      <c r="I764" s="189"/>
      <c r="J764" s="189"/>
      <c r="K764" s="189"/>
      <c r="L764" s="189"/>
      <c r="M764" s="152"/>
      <c r="N764" s="152"/>
      <c r="O764" s="152"/>
      <c r="P764" s="190"/>
      <c r="Q764" s="190"/>
      <c r="R764" s="190"/>
    </row>
    <row r="765" spans="9:18" ht="15" customHeight="1" x14ac:dyDescent="0.2">
      <c r="I765" s="189"/>
      <c r="J765" s="189"/>
      <c r="K765" s="189"/>
      <c r="L765" s="189"/>
      <c r="M765" s="152"/>
      <c r="N765" s="152"/>
      <c r="O765" s="152"/>
      <c r="P765" s="190"/>
      <c r="Q765" s="190"/>
      <c r="R765" s="190"/>
    </row>
    <row r="766" spans="9:18" ht="15" customHeight="1" x14ac:dyDescent="0.2">
      <c r="I766" s="189"/>
      <c r="J766" s="189"/>
      <c r="K766" s="189"/>
      <c r="L766" s="189"/>
      <c r="M766" s="152"/>
      <c r="N766" s="152"/>
      <c r="O766" s="152"/>
      <c r="P766" s="190"/>
      <c r="Q766" s="190"/>
      <c r="R766" s="190"/>
    </row>
    <row r="767" spans="9:18" ht="15" customHeight="1" x14ac:dyDescent="0.2">
      <c r="I767" s="189"/>
      <c r="J767" s="189"/>
      <c r="K767" s="189"/>
      <c r="L767" s="189"/>
      <c r="M767" s="152"/>
      <c r="N767" s="152"/>
      <c r="O767" s="152"/>
      <c r="P767" s="190"/>
      <c r="Q767" s="190"/>
      <c r="R767" s="190"/>
    </row>
    <row r="768" spans="9:18" ht="15" customHeight="1" x14ac:dyDescent="0.2">
      <c r="I768" s="189"/>
      <c r="J768" s="189"/>
      <c r="K768" s="189"/>
      <c r="L768" s="189"/>
      <c r="M768" s="152"/>
      <c r="N768" s="152"/>
      <c r="O768" s="152"/>
      <c r="P768" s="190"/>
      <c r="Q768" s="190"/>
      <c r="R768" s="190"/>
    </row>
    <row r="769" spans="9:18" ht="15" customHeight="1" x14ac:dyDescent="0.2">
      <c r="I769" s="189"/>
      <c r="J769" s="189"/>
      <c r="K769" s="189"/>
      <c r="L769" s="189"/>
      <c r="M769" s="152"/>
      <c r="N769" s="152"/>
      <c r="O769" s="152"/>
      <c r="P769" s="190"/>
      <c r="Q769" s="190"/>
      <c r="R769" s="190"/>
    </row>
    <row r="770" spans="9:18" ht="15" customHeight="1" x14ac:dyDescent="0.2">
      <c r="I770" s="189"/>
      <c r="J770" s="189"/>
      <c r="K770" s="189"/>
      <c r="L770" s="189"/>
      <c r="M770" s="152"/>
      <c r="N770" s="152"/>
      <c r="O770" s="152"/>
      <c r="P770" s="190"/>
      <c r="Q770" s="190"/>
      <c r="R770" s="190"/>
    </row>
    <row r="771" spans="9:18" ht="15" customHeight="1" x14ac:dyDescent="0.2">
      <c r="I771" s="189"/>
      <c r="J771" s="189"/>
      <c r="K771" s="189"/>
      <c r="L771" s="189"/>
      <c r="M771" s="152"/>
      <c r="N771" s="152"/>
      <c r="O771" s="152"/>
      <c r="P771" s="190"/>
      <c r="Q771" s="190"/>
      <c r="R771" s="190"/>
    </row>
    <row r="772" spans="9:18" ht="15" customHeight="1" x14ac:dyDescent="0.2">
      <c r="I772" s="189"/>
      <c r="J772" s="189"/>
      <c r="K772" s="189"/>
      <c r="L772" s="189"/>
      <c r="M772" s="152"/>
      <c r="N772" s="152"/>
      <c r="O772" s="152"/>
      <c r="P772" s="190"/>
      <c r="Q772" s="190"/>
      <c r="R772" s="190"/>
    </row>
    <row r="773" spans="9:18" ht="15" customHeight="1" x14ac:dyDescent="0.2">
      <c r="I773" s="189"/>
      <c r="J773" s="189"/>
      <c r="K773" s="189"/>
      <c r="L773" s="189"/>
      <c r="M773" s="152"/>
      <c r="N773" s="152"/>
      <c r="O773" s="152"/>
      <c r="P773" s="190"/>
      <c r="Q773" s="190"/>
      <c r="R773" s="190"/>
    </row>
    <row r="774" spans="9:18" ht="15" customHeight="1" x14ac:dyDescent="0.2">
      <c r="I774" s="189"/>
      <c r="J774" s="189"/>
      <c r="K774" s="189"/>
      <c r="L774" s="189"/>
      <c r="M774" s="152"/>
      <c r="N774" s="152"/>
      <c r="O774" s="152"/>
      <c r="P774" s="190"/>
      <c r="Q774" s="190"/>
      <c r="R774" s="190"/>
    </row>
    <row r="775" spans="9:18" ht="15" customHeight="1" x14ac:dyDescent="0.2">
      <c r="I775" s="189"/>
      <c r="J775" s="189"/>
      <c r="K775" s="189"/>
      <c r="L775" s="189"/>
      <c r="M775" s="152"/>
      <c r="N775" s="152"/>
      <c r="O775" s="152"/>
      <c r="P775" s="190"/>
      <c r="Q775" s="190"/>
      <c r="R775" s="190"/>
    </row>
    <row r="776" spans="9:18" ht="15" customHeight="1" x14ac:dyDescent="0.2">
      <c r="I776" s="189"/>
      <c r="J776" s="189"/>
      <c r="K776" s="189"/>
      <c r="L776" s="189"/>
      <c r="M776" s="152"/>
      <c r="N776" s="152"/>
      <c r="O776" s="152"/>
      <c r="P776" s="190"/>
      <c r="Q776" s="190"/>
      <c r="R776" s="190"/>
    </row>
    <row r="777" spans="9:18" ht="15" customHeight="1" x14ac:dyDescent="0.2">
      <c r="I777" s="189"/>
      <c r="J777" s="189"/>
      <c r="K777" s="189"/>
      <c r="L777" s="189"/>
      <c r="M777" s="152"/>
      <c r="N777" s="152"/>
      <c r="O777" s="152"/>
      <c r="P777" s="190"/>
      <c r="Q777" s="190"/>
      <c r="R777" s="190"/>
    </row>
    <row r="778" spans="9:18" ht="15" customHeight="1" x14ac:dyDescent="0.2">
      <c r="I778" s="189"/>
      <c r="J778" s="189"/>
      <c r="K778" s="189"/>
      <c r="L778" s="189"/>
      <c r="M778" s="152"/>
      <c r="N778" s="152"/>
      <c r="O778" s="152"/>
      <c r="P778" s="190"/>
      <c r="Q778" s="190"/>
      <c r="R778" s="190"/>
    </row>
    <row r="779" spans="9:18" ht="15" customHeight="1" x14ac:dyDescent="0.2">
      <c r="I779" s="189"/>
      <c r="J779" s="189"/>
      <c r="K779" s="189"/>
      <c r="L779" s="189"/>
      <c r="M779" s="152"/>
      <c r="N779" s="152"/>
      <c r="O779" s="152"/>
      <c r="P779" s="190"/>
      <c r="Q779" s="190"/>
      <c r="R779" s="190"/>
    </row>
    <row r="780" spans="9:18" ht="15" customHeight="1" x14ac:dyDescent="0.2">
      <c r="I780" s="189"/>
      <c r="J780" s="189"/>
      <c r="K780" s="189"/>
      <c r="L780" s="189"/>
      <c r="M780" s="152"/>
      <c r="N780" s="152"/>
      <c r="O780" s="152"/>
      <c r="P780" s="190"/>
      <c r="Q780" s="190"/>
      <c r="R780" s="190"/>
    </row>
    <row r="781" spans="9:18" ht="15" customHeight="1" x14ac:dyDescent="0.2">
      <c r="I781" s="189"/>
      <c r="J781" s="189"/>
      <c r="K781" s="189"/>
      <c r="L781" s="189"/>
      <c r="M781" s="152"/>
      <c r="N781" s="152"/>
      <c r="O781" s="152"/>
      <c r="P781" s="190"/>
      <c r="Q781" s="190"/>
      <c r="R781" s="190"/>
    </row>
    <row r="782" spans="9:18" ht="15" customHeight="1" x14ac:dyDescent="0.2">
      <c r="I782" s="189"/>
      <c r="J782" s="189"/>
      <c r="K782" s="189"/>
      <c r="L782" s="189"/>
      <c r="M782" s="152"/>
      <c r="N782" s="152"/>
      <c r="O782" s="152"/>
      <c r="P782" s="190"/>
      <c r="Q782" s="190"/>
      <c r="R782" s="190"/>
    </row>
    <row r="783" spans="9:18" ht="15" customHeight="1" x14ac:dyDescent="0.2">
      <c r="I783" s="189"/>
      <c r="J783" s="189"/>
      <c r="K783" s="189"/>
      <c r="L783" s="189"/>
      <c r="M783" s="152"/>
      <c r="N783" s="152"/>
      <c r="O783" s="152"/>
      <c r="P783" s="190"/>
      <c r="Q783" s="190"/>
      <c r="R783" s="190"/>
    </row>
    <row r="784" spans="9:18" ht="15" customHeight="1" x14ac:dyDescent="0.2">
      <c r="I784" s="189"/>
      <c r="J784" s="189"/>
      <c r="K784" s="189"/>
      <c r="L784" s="189"/>
      <c r="M784" s="152"/>
      <c r="N784" s="152"/>
      <c r="O784" s="152"/>
      <c r="P784" s="190"/>
      <c r="Q784" s="190"/>
      <c r="R784" s="190"/>
    </row>
    <row r="785" spans="9:18" ht="15" customHeight="1" x14ac:dyDescent="0.2">
      <c r="I785" s="189"/>
      <c r="J785" s="189"/>
      <c r="K785" s="189"/>
      <c r="L785" s="189"/>
      <c r="M785" s="152"/>
      <c r="N785" s="152"/>
      <c r="O785" s="152"/>
      <c r="P785" s="190"/>
      <c r="Q785" s="190"/>
      <c r="R785" s="190"/>
    </row>
    <row r="786" spans="9:18" ht="15" customHeight="1" x14ac:dyDescent="0.2">
      <c r="I786" s="189"/>
      <c r="J786" s="189"/>
      <c r="K786" s="189"/>
      <c r="L786" s="189"/>
      <c r="M786" s="152"/>
      <c r="N786" s="152"/>
      <c r="O786" s="152"/>
      <c r="P786" s="190"/>
      <c r="Q786" s="190"/>
      <c r="R786" s="190"/>
    </row>
    <row r="787" spans="9:18" ht="15" customHeight="1" x14ac:dyDescent="0.2">
      <c r="I787" s="189"/>
      <c r="J787" s="189"/>
      <c r="K787" s="189"/>
      <c r="L787" s="189"/>
      <c r="M787" s="152"/>
      <c r="N787" s="152"/>
      <c r="O787" s="152"/>
      <c r="P787" s="190"/>
      <c r="Q787" s="190"/>
      <c r="R787" s="190"/>
    </row>
    <row r="788" spans="9:18" ht="15" customHeight="1" x14ac:dyDescent="0.2">
      <c r="I788" s="189"/>
      <c r="J788" s="189"/>
      <c r="K788" s="189"/>
      <c r="L788" s="189"/>
      <c r="M788" s="152"/>
      <c r="N788" s="152"/>
      <c r="O788" s="152"/>
      <c r="P788" s="190"/>
      <c r="Q788" s="190"/>
      <c r="R788" s="190"/>
    </row>
    <row r="789" spans="9:18" ht="15" customHeight="1" x14ac:dyDescent="0.2">
      <c r="I789" s="189"/>
      <c r="J789" s="189"/>
      <c r="K789" s="189"/>
      <c r="L789" s="189"/>
      <c r="M789" s="152"/>
      <c r="N789" s="152"/>
      <c r="O789" s="152"/>
      <c r="P789" s="190"/>
      <c r="Q789" s="190"/>
      <c r="R789" s="190"/>
    </row>
    <row r="790" spans="9:18" ht="15" customHeight="1" x14ac:dyDescent="0.2">
      <c r="I790" s="189"/>
      <c r="J790" s="189"/>
      <c r="K790" s="189"/>
      <c r="L790" s="189"/>
      <c r="M790" s="152"/>
      <c r="N790" s="152"/>
      <c r="O790" s="152"/>
      <c r="P790" s="190"/>
      <c r="Q790" s="190"/>
      <c r="R790" s="190"/>
    </row>
    <row r="791" spans="9:18" ht="15" customHeight="1" x14ac:dyDescent="0.2">
      <c r="I791" s="189"/>
      <c r="J791" s="189"/>
      <c r="K791" s="189"/>
      <c r="L791" s="189"/>
      <c r="M791" s="152"/>
      <c r="N791" s="152"/>
      <c r="O791" s="152"/>
      <c r="P791" s="190"/>
      <c r="Q791" s="190"/>
      <c r="R791" s="190"/>
    </row>
    <row r="792" spans="9:18" ht="15" customHeight="1" x14ac:dyDescent="0.2">
      <c r="I792" s="189"/>
      <c r="J792" s="189"/>
      <c r="K792" s="189"/>
      <c r="L792" s="189"/>
      <c r="M792" s="152"/>
      <c r="N792" s="152"/>
      <c r="O792" s="152"/>
      <c r="P792" s="190"/>
      <c r="Q792" s="190"/>
      <c r="R792" s="190"/>
    </row>
    <row r="793" spans="9:18" ht="15" customHeight="1" x14ac:dyDescent="0.2">
      <c r="I793" s="189"/>
      <c r="J793" s="189"/>
      <c r="K793" s="189"/>
      <c r="L793" s="189"/>
      <c r="M793" s="152"/>
      <c r="N793" s="152"/>
      <c r="O793" s="152"/>
      <c r="P793" s="190"/>
      <c r="Q793" s="190"/>
      <c r="R793" s="190"/>
    </row>
    <row r="794" spans="9:18" ht="15" customHeight="1" x14ac:dyDescent="0.2">
      <c r="I794" s="189"/>
      <c r="J794" s="189"/>
      <c r="K794" s="189"/>
      <c r="L794" s="189"/>
      <c r="M794" s="152"/>
      <c r="N794" s="152"/>
      <c r="O794" s="152"/>
      <c r="P794" s="190"/>
      <c r="Q794" s="190"/>
      <c r="R794" s="190"/>
    </row>
    <row r="795" spans="9:18" ht="15" customHeight="1" x14ac:dyDescent="0.2">
      <c r="I795" s="189"/>
      <c r="J795" s="189"/>
      <c r="K795" s="189"/>
      <c r="L795" s="189"/>
      <c r="M795" s="152"/>
      <c r="N795" s="152"/>
      <c r="O795" s="152"/>
      <c r="P795" s="190"/>
      <c r="Q795" s="190"/>
      <c r="R795" s="190"/>
    </row>
    <row r="796" spans="9:18" ht="15" customHeight="1" x14ac:dyDescent="0.2">
      <c r="I796" s="189"/>
      <c r="J796" s="189"/>
      <c r="K796" s="189"/>
      <c r="L796" s="189"/>
      <c r="M796" s="152"/>
      <c r="N796" s="152"/>
      <c r="O796" s="152"/>
      <c r="P796" s="190"/>
      <c r="Q796" s="190"/>
      <c r="R796" s="190"/>
    </row>
    <row r="797" spans="9:18" ht="15" customHeight="1" x14ac:dyDescent="0.2">
      <c r="I797" s="189"/>
      <c r="J797" s="189"/>
      <c r="K797" s="189"/>
      <c r="L797" s="189"/>
      <c r="M797" s="152"/>
      <c r="N797" s="152"/>
      <c r="O797" s="152"/>
      <c r="P797" s="190"/>
      <c r="Q797" s="190"/>
      <c r="R797" s="190"/>
    </row>
    <row r="798" spans="9:18" ht="15" customHeight="1" x14ac:dyDescent="0.2">
      <c r="I798" s="189"/>
      <c r="J798" s="189"/>
      <c r="K798" s="189"/>
      <c r="L798" s="189"/>
      <c r="M798" s="152"/>
      <c r="N798" s="152"/>
      <c r="O798" s="152"/>
      <c r="P798" s="190"/>
      <c r="Q798" s="190"/>
      <c r="R798" s="190"/>
    </row>
    <row r="799" spans="9:18" ht="15" customHeight="1" x14ac:dyDescent="0.2">
      <c r="I799" s="189"/>
      <c r="J799" s="189"/>
      <c r="K799" s="189"/>
      <c r="L799" s="189"/>
      <c r="M799" s="152"/>
      <c r="N799" s="152"/>
      <c r="O799" s="152"/>
      <c r="P799" s="190"/>
      <c r="Q799" s="190"/>
      <c r="R799" s="190"/>
    </row>
    <row r="800" spans="9:18" ht="15" customHeight="1" x14ac:dyDescent="0.2">
      <c r="I800" s="189"/>
      <c r="J800" s="189"/>
      <c r="K800" s="189"/>
      <c r="L800" s="189"/>
      <c r="M800" s="152"/>
      <c r="N800" s="152"/>
      <c r="O800" s="152"/>
      <c r="P800" s="190"/>
      <c r="Q800" s="190"/>
      <c r="R800" s="190"/>
    </row>
    <row r="801" spans="9:18" ht="15" customHeight="1" x14ac:dyDescent="0.2">
      <c r="I801" s="189"/>
      <c r="J801" s="189"/>
      <c r="K801" s="189"/>
      <c r="L801" s="189"/>
      <c r="M801" s="152"/>
      <c r="N801" s="152"/>
      <c r="O801" s="152"/>
      <c r="P801" s="190"/>
      <c r="Q801" s="190"/>
      <c r="R801" s="190"/>
    </row>
    <row r="802" spans="9:18" ht="15" customHeight="1" x14ac:dyDescent="0.2">
      <c r="I802" s="189"/>
      <c r="J802" s="189"/>
      <c r="K802" s="189"/>
      <c r="L802" s="189"/>
      <c r="M802" s="152"/>
      <c r="N802" s="152"/>
      <c r="O802" s="152"/>
      <c r="P802" s="190"/>
      <c r="Q802" s="190"/>
      <c r="R802" s="190"/>
    </row>
    <row r="803" spans="9:18" ht="15" customHeight="1" x14ac:dyDescent="0.2">
      <c r="I803" s="189"/>
      <c r="J803" s="189"/>
      <c r="K803" s="189"/>
      <c r="L803" s="189"/>
      <c r="M803" s="152"/>
      <c r="N803" s="152"/>
      <c r="O803" s="152"/>
      <c r="P803" s="190"/>
      <c r="Q803" s="190"/>
      <c r="R803" s="190"/>
    </row>
    <row r="804" spans="9:18" ht="15" customHeight="1" x14ac:dyDescent="0.2">
      <c r="I804" s="189"/>
      <c r="J804" s="189"/>
      <c r="K804" s="189"/>
      <c r="L804" s="189"/>
      <c r="M804" s="152"/>
      <c r="N804" s="152"/>
      <c r="O804" s="152"/>
      <c r="P804" s="190"/>
      <c r="Q804" s="190"/>
      <c r="R804" s="190"/>
    </row>
    <row r="805" spans="9:18" ht="15" customHeight="1" x14ac:dyDescent="0.2">
      <c r="I805" s="189"/>
      <c r="J805" s="189"/>
      <c r="K805" s="189"/>
      <c r="L805" s="189"/>
      <c r="M805" s="152"/>
      <c r="N805" s="152"/>
      <c r="O805" s="152"/>
      <c r="P805" s="190"/>
      <c r="Q805" s="190"/>
      <c r="R805" s="190"/>
    </row>
    <row r="806" spans="9:18" ht="15" customHeight="1" x14ac:dyDescent="0.2">
      <c r="I806" s="189"/>
      <c r="J806" s="189"/>
      <c r="K806" s="189"/>
      <c r="L806" s="189"/>
      <c r="M806" s="152"/>
      <c r="N806" s="152"/>
      <c r="O806" s="152"/>
      <c r="P806" s="190"/>
      <c r="Q806" s="190"/>
      <c r="R806" s="190"/>
    </row>
    <row r="807" spans="9:18" ht="15" customHeight="1" x14ac:dyDescent="0.2">
      <c r="I807" s="189"/>
      <c r="J807" s="189"/>
      <c r="K807" s="189"/>
      <c r="L807" s="189"/>
      <c r="M807" s="152"/>
      <c r="N807" s="152"/>
      <c r="O807" s="152"/>
      <c r="P807" s="190"/>
      <c r="Q807" s="190"/>
      <c r="R807" s="190"/>
    </row>
    <row r="808" spans="9:18" ht="15" customHeight="1" x14ac:dyDescent="0.2">
      <c r="I808" s="189"/>
      <c r="J808" s="189"/>
      <c r="K808" s="189"/>
      <c r="L808" s="189"/>
      <c r="M808" s="152"/>
      <c r="N808" s="152"/>
      <c r="O808" s="152"/>
      <c r="P808" s="190"/>
      <c r="Q808" s="190"/>
      <c r="R808" s="190"/>
    </row>
    <row r="809" spans="9:18" ht="15" customHeight="1" x14ac:dyDescent="0.2">
      <c r="I809" s="189"/>
      <c r="J809" s="189"/>
      <c r="K809" s="189"/>
      <c r="L809" s="189"/>
      <c r="M809" s="152"/>
      <c r="N809" s="152"/>
      <c r="O809" s="152"/>
      <c r="P809" s="190"/>
      <c r="Q809" s="190"/>
      <c r="R809" s="190"/>
    </row>
    <row r="810" spans="9:18" ht="15" customHeight="1" x14ac:dyDescent="0.2">
      <c r="I810" s="189"/>
      <c r="J810" s="189"/>
      <c r="K810" s="189"/>
      <c r="L810" s="189"/>
      <c r="M810" s="152"/>
      <c r="N810" s="152"/>
      <c r="O810" s="152"/>
      <c r="P810" s="190"/>
      <c r="Q810" s="190"/>
      <c r="R810" s="190"/>
    </row>
    <row r="811" spans="9:18" ht="15" customHeight="1" x14ac:dyDescent="0.2">
      <c r="I811" s="189"/>
      <c r="J811" s="189"/>
      <c r="K811" s="189"/>
      <c r="L811" s="189"/>
      <c r="M811" s="152"/>
      <c r="N811" s="152"/>
      <c r="O811" s="152"/>
      <c r="P811" s="190"/>
      <c r="Q811" s="190"/>
      <c r="R811" s="190"/>
    </row>
    <row r="812" spans="9:18" ht="15" customHeight="1" x14ac:dyDescent="0.2">
      <c r="I812" s="189"/>
      <c r="J812" s="189"/>
      <c r="K812" s="189"/>
      <c r="L812" s="189"/>
      <c r="M812" s="152"/>
      <c r="N812" s="152"/>
      <c r="O812" s="152"/>
      <c r="P812" s="190"/>
      <c r="Q812" s="190"/>
      <c r="R812" s="190"/>
    </row>
    <row r="813" spans="9:18" ht="15" customHeight="1" x14ac:dyDescent="0.2">
      <c r="I813" s="189"/>
      <c r="J813" s="189"/>
      <c r="K813" s="189"/>
      <c r="L813" s="189"/>
      <c r="M813" s="152"/>
      <c r="N813" s="152"/>
      <c r="O813" s="152"/>
      <c r="P813" s="190"/>
      <c r="Q813" s="190"/>
      <c r="R813" s="190"/>
    </row>
    <row r="814" spans="9:18" ht="15" customHeight="1" x14ac:dyDescent="0.2">
      <c r="I814" s="189"/>
      <c r="J814" s="189"/>
      <c r="K814" s="189"/>
      <c r="L814" s="189"/>
      <c r="M814" s="152"/>
      <c r="N814" s="152"/>
      <c r="O814" s="152"/>
      <c r="P814" s="190"/>
      <c r="Q814" s="190"/>
      <c r="R814" s="190"/>
    </row>
    <row r="815" spans="9:18" ht="15" customHeight="1" x14ac:dyDescent="0.2">
      <c r="I815" s="189"/>
      <c r="J815" s="189"/>
      <c r="K815" s="189"/>
      <c r="L815" s="189"/>
      <c r="M815" s="152"/>
      <c r="N815" s="152"/>
      <c r="O815" s="152"/>
      <c r="P815" s="190"/>
      <c r="Q815" s="190"/>
      <c r="R815" s="190"/>
    </row>
    <row r="816" spans="9:18" ht="15" customHeight="1" x14ac:dyDescent="0.2">
      <c r="I816" s="189"/>
      <c r="J816" s="189"/>
      <c r="K816" s="189"/>
      <c r="L816" s="189"/>
      <c r="M816" s="152"/>
      <c r="N816" s="152"/>
      <c r="O816" s="152"/>
      <c r="P816" s="190"/>
      <c r="Q816" s="190"/>
      <c r="R816" s="190"/>
    </row>
    <row r="817" spans="9:18" ht="15" customHeight="1" x14ac:dyDescent="0.2">
      <c r="I817" s="189"/>
      <c r="J817" s="189"/>
      <c r="K817" s="189"/>
      <c r="L817" s="189"/>
      <c r="M817" s="152"/>
      <c r="N817" s="152"/>
      <c r="O817" s="152"/>
      <c r="P817" s="190"/>
      <c r="Q817" s="190"/>
      <c r="R817" s="190"/>
    </row>
    <row r="818" spans="9:18" ht="15" customHeight="1" x14ac:dyDescent="0.2">
      <c r="I818" s="189"/>
      <c r="J818" s="189"/>
      <c r="K818" s="189"/>
      <c r="L818" s="189"/>
      <c r="M818" s="152"/>
      <c r="N818" s="152"/>
      <c r="O818" s="152"/>
      <c r="P818" s="190"/>
      <c r="Q818" s="190"/>
      <c r="R818" s="190"/>
    </row>
    <row r="819" spans="9:18" ht="15" customHeight="1" x14ac:dyDescent="0.2">
      <c r="I819" s="189"/>
      <c r="J819" s="189"/>
      <c r="K819" s="189"/>
      <c r="L819" s="189"/>
      <c r="M819" s="152"/>
      <c r="N819" s="152"/>
      <c r="O819" s="152"/>
      <c r="P819" s="190"/>
      <c r="Q819" s="190"/>
      <c r="R819" s="190"/>
    </row>
    <row r="820" spans="9:18" ht="15" customHeight="1" x14ac:dyDescent="0.2">
      <c r="I820" s="189"/>
      <c r="J820" s="189"/>
      <c r="K820" s="189"/>
      <c r="L820" s="189"/>
      <c r="M820" s="152"/>
      <c r="N820" s="152"/>
      <c r="O820" s="152"/>
      <c r="P820" s="190"/>
      <c r="Q820" s="190"/>
      <c r="R820" s="190"/>
    </row>
    <row r="821" spans="9:18" ht="15" customHeight="1" x14ac:dyDescent="0.2">
      <c r="I821" s="189"/>
      <c r="J821" s="189"/>
      <c r="K821" s="189"/>
      <c r="L821" s="189"/>
      <c r="M821" s="152"/>
      <c r="N821" s="152"/>
      <c r="O821" s="152"/>
      <c r="P821" s="190"/>
      <c r="Q821" s="190"/>
      <c r="R821" s="190"/>
    </row>
    <row r="822" spans="9:18" ht="15" customHeight="1" x14ac:dyDescent="0.2">
      <c r="I822" s="189"/>
      <c r="J822" s="189"/>
      <c r="K822" s="189"/>
      <c r="L822" s="189"/>
      <c r="M822" s="152"/>
      <c r="N822" s="152"/>
      <c r="O822" s="152"/>
      <c r="P822" s="190"/>
      <c r="Q822" s="190"/>
      <c r="R822" s="190"/>
    </row>
    <row r="823" spans="9:18" ht="15" customHeight="1" x14ac:dyDescent="0.2">
      <c r="I823" s="189"/>
      <c r="J823" s="189"/>
      <c r="K823" s="189"/>
      <c r="L823" s="189"/>
      <c r="M823" s="152"/>
      <c r="N823" s="152"/>
      <c r="O823" s="152"/>
      <c r="P823" s="190"/>
      <c r="Q823" s="190"/>
      <c r="R823" s="190"/>
    </row>
    <row r="824" spans="9:18" ht="15" customHeight="1" x14ac:dyDescent="0.2">
      <c r="I824" s="189"/>
      <c r="J824" s="189"/>
      <c r="K824" s="189"/>
      <c r="L824" s="189"/>
      <c r="M824" s="152"/>
      <c r="N824" s="152"/>
      <c r="O824" s="152"/>
      <c r="P824" s="190"/>
      <c r="Q824" s="190"/>
      <c r="R824" s="190"/>
    </row>
    <row r="825" spans="9:18" ht="15" customHeight="1" x14ac:dyDescent="0.2">
      <c r="I825" s="189"/>
      <c r="J825" s="189"/>
      <c r="K825" s="189"/>
      <c r="L825" s="189"/>
      <c r="M825" s="152"/>
      <c r="N825" s="152"/>
      <c r="O825" s="152"/>
      <c r="P825" s="190"/>
      <c r="Q825" s="190"/>
      <c r="R825" s="190"/>
    </row>
    <row r="826" spans="9:18" ht="15" customHeight="1" x14ac:dyDescent="0.2">
      <c r="I826" s="189"/>
      <c r="J826" s="189"/>
      <c r="K826" s="189"/>
      <c r="L826" s="189"/>
      <c r="M826" s="152"/>
      <c r="N826" s="152"/>
      <c r="O826" s="152"/>
      <c r="P826" s="190"/>
      <c r="Q826" s="190"/>
      <c r="R826" s="190"/>
    </row>
    <row r="827" spans="9:18" ht="15" customHeight="1" x14ac:dyDescent="0.2">
      <c r="I827" s="189"/>
      <c r="J827" s="189"/>
      <c r="K827" s="189"/>
      <c r="L827" s="189"/>
      <c r="M827" s="152"/>
      <c r="N827" s="152"/>
      <c r="O827" s="152"/>
      <c r="P827" s="190"/>
      <c r="Q827" s="190"/>
      <c r="R827" s="190"/>
    </row>
    <row r="828" spans="9:18" ht="15" customHeight="1" x14ac:dyDescent="0.2">
      <c r="I828" s="189"/>
      <c r="J828" s="189"/>
      <c r="K828" s="189"/>
      <c r="L828" s="189"/>
      <c r="M828" s="152"/>
      <c r="N828" s="152"/>
      <c r="O828" s="152"/>
      <c r="P828" s="190"/>
      <c r="Q828" s="190"/>
      <c r="R828" s="190"/>
    </row>
    <row r="829" spans="9:18" ht="15" customHeight="1" x14ac:dyDescent="0.2">
      <c r="I829" s="189"/>
      <c r="J829" s="189"/>
      <c r="K829" s="189"/>
      <c r="L829" s="189"/>
      <c r="M829" s="152"/>
      <c r="N829" s="152"/>
      <c r="O829" s="152"/>
      <c r="P829" s="190"/>
      <c r="Q829" s="190"/>
      <c r="R829" s="190"/>
    </row>
    <row r="830" spans="9:18" ht="15" customHeight="1" x14ac:dyDescent="0.2">
      <c r="I830" s="189"/>
      <c r="J830" s="189"/>
      <c r="K830" s="189"/>
      <c r="L830" s="189"/>
      <c r="M830" s="152"/>
      <c r="N830" s="152"/>
      <c r="O830" s="152"/>
      <c r="P830" s="190"/>
      <c r="Q830" s="190"/>
      <c r="R830" s="190"/>
    </row>
    <row r="831" spans="9:18" ht="15" customHeight="1" x14ac:dyDescent="0.2">
      <c r="I831" s="189"/>
      <c r="J831" s="189"/>
      <c r="K831" s="189"/>
      <c r="L831" s="189"/>
      <c r="M831" s="152"/>
      <c r="N831" s="152"/>
      <c r="O831" s="152"/>
      <c r="P831" s="190"/>
      <c r="Q831" s="190"/>
      <c r="R831" s="190"/>
    </row>
    <row r="832" spans="9:18" ht="15" customHeight="1" x14ac:dyDescent="0.2">
      <c r="I832" s="189"/>
      <c r="J832" s="189"/>
      <c r="K832" s="189"/>
      <c r="L832" s="189"/>
      <c r="M832" s="152"/>
      <c r="N832" s="152"/>
      <c r="O832" s="152"/>
      <c r="P832" s="190"/>
      <c r="Q832" s="190"/>
      <c r="R832" s="190"/>
    </row>
    <row r="833" spans="9:18" ht="15" customHeight="1" x14ac:dyDescent="0.2">
      <c r="I833" s="189"/>
      <c r="J833" s="189"/>
      <c r="K833" s="189"/>
      <c r="L833" s="189"/>
      <c r="M833" s="152"/>
      <c r="N833" s="152"/>
      <c r="O833" s="152"/>
      <c r="P833" s="190"/>
      <c r="Q833" s="190"/>
      <c r="R833" s="190"/>
    </row>
    <row r="834" spans="9:18" ht="15" customHeight="1" x14ac:dyDescent="0.2">
      <c r="I834" s="189"/>
      <c r="J834" s="189"/>
      <c r="K834" s="189"/>
      <c r="L834" s="189"/>
      <c r="M834" s="152"/>
      <c r="N834" s="152"/>
      <c r="O834" s="152"/>
      <c r="P834" s="190"/>
      <c r="Q834" s="190"/>
      <c r="R834" s="190"/>
    </row>
    <row r="835" spans="9:18" ht="15" customHeight="1" x14ac:dyDescent="0.2">
      <c r="I835" s="189"/>
      <c r="J835" s="189"/>
      <c r="K835" s="189"/>
      <c r="L835" s="189"/>
      <c r="M835" s="152"/>
      <c r="N835" s="152"/>
      <c r="O835" s="152"/>
      <c r="P835" s="190"/>
      <c r="Q835" s="190"/>
      <c r="R835" s="190"/>
    </row>
    <row r="836" spans="9:18" ht="15" customHeight="1" x14ac:dyDescent="0.2">
      <c r="I836" s="189"/>
      <c r="J836" s="189"/>
      <c r="K836" s="189"/>
      <c r="L836" s="189"/>
      <c r="M836" s="152"/>
      <c r="N836" s="152"/>
      <c r="O836" s="152"/>
      <c r="P836" s="190"/>
      <c r="Q836" s="190"/>
      <c r="R836" s="190"/>
    </row>
    <row r="837" spans="9:18" ht="15" customHeight="1" x14ac:dyDescent="0.2">
      <c r="I837" s="189"/>
      <c r="J837" s="189"/>
      <c r="K837" s="189"/>
      <c r="L837" s="189"/>
      <c r="M837" s="152"/>
      <c r="N837" s="152"/>
      <c r="O837" s="152"/>
      <c r="P837" s="190"/>
      <c r="Q837" s="190"/>
      <c r="R837" s="190"/>
    </row>
    <row r="838" spans="9:18" ht="15" customHeight="1" x14ac:dyDescent="0.2">
      <c r="I838" s="189"/>
      <c r="J838" s="189"/>
      <c r="K838" s="189"/>
      <c r="L838" s="189"/>
      <c r="M838" s="152"/>
      <c r="N838" s="152"/>
      <c r="O838" s="152"/>
      <c r="P838" s="190"/>
      <c r="Q838" s="190"/>
      <c r="R838" s="190"/>
    </row>
    <row r="839" spans="9:18" ht="15" customHeight="1" x14ac:dyDescent="0.2">
      <c r="I839" s="189"/>
      <c r="J839" s="189"/>
      <c r="K839" s="189"/>
      <c r="L839" s="189"/>
      <c r="M839" s="152"/>
      <c r="N839" s="152"/>
      <c r="O839" s="152"/>
      <c r="P839" s="190"/>
      <c r="Q839" s="190"/>
      <c r="R839" s="190"/>
    </row>
    <row r="840" spans="9:18" ht="15" customHeight="1" x14ac:dyDescent="0.2">
      <c r="I840" s="189"/>
      <c r="J840" s="189"/>
      <c r="K840" s="189"/>
      <c r="L840" s="189"/>
      <c r="M840" s="152"/>
      <c r="N840" s="152"/>
      <c r="O840" s="152"/>
      <c r="P840" s="190"/>
      <c r="Q840" s="190"/>
      <c r="R840" s="190"/>
    </row>
    <row r="841" spans="9:18" ht="15" customHeight="1" x14ac:dyDescent="0.2">
      <c r="I841" s="189"/>
      <c r="J841" s="189"/>
      <c r="K841" s="189"/>
      <c r="L841" s="189"/>
      <c r="M841" s="152"/>
      <c r="N841" s="152"/>
      <c r="O841" s="152"/>
      <c r="P841" s="190"/>
      <c r="Q841" s="190"/>
      <c r="R841" s="190"/>
    </row>
    <row r="842" spans="9:18" ht="15" customHeight="1" x14ac:dyDescent="0.2">
      <c r="I842" s="189"/>
      <c r="J842" s="189"/>
      <c r="K842" s="189"/>
      <c r="L842" s="189"/>
      <c r="M842" s="152"/>
      <c r="N842" s="152"/>
      <c r="O842" s="152"/>
      <c r="P842" s="190"/>
      <c r="Q842" s="190"/>
      <c r="R842" s="190"/>
    </row>
    <row r="843" spans="9:18" ht="15" customHeight="1" x14ac:dyDescent="0.2">
      <c r="I843" s="189"/>
      <c r="J843" s="189"/>
      <c r="K843" s="189"/>
      <c r="L843" s="189"/>
      <c r="M843" s="152"/>
      <c r="N843" s="152"/>
      <c r="O843" s="152"/>
      <c r="P843" s="190"/>
      <c r="Q843" s="190"/>
      <c r="R843" s="190"/>
    </row>
    <row r="844" spans="9:18" ht="15" customHeight="1" x14ac:dyDescent="0.2">
      <c r="I844" s="189"/>
      <c r="J844" s="189"/>
      <c r="K844" s="189"/>
      <c r="L844" s="189"/>
      <c r="M844" s="152"/>
      <c r="N844" s="152"/>
      <c r="O844" s="152"/>
      <c r="P844" s="190"/>
      <c r="Q844" s="190"/>
      <c r="R844" s="190"/>
    </row>
    <row r="845" spans="9:18" ht="15" customHeight="1" x14ac:dyDescent="0.2">
      <c r="I845" s="189"/>
      <c r="J845" s="189"/>
      <c r="K845" s="189"/>
      <c r="L845" s="189"/>
      <c r="M845" s="152"/>
      <c r="N845" s="152"/>
      <c r="O845" s="152"/>
      <c r="P845" s="190"/>
      <c r="Q845" s="190"/>
      <c r="R845" s="190"/>
    </row>
    <row r="846" spans="9:18" ht="15" customHeight="1" x14ac:dyDescent="0.2">
      <c r="I846" s="189"/>
      <c r="J846" s="189"/>
      <c r="K846" s="189"/>
      <c r="L846" s="189"/>
      <c r="M846" s="152"/>
      <c r="N846" s="152"/>
      <c r="O846" s="152"/>
      <c r="P846" s="190"/>
      <c r="Q846" s="190"/>
      <c r="R846" s="190"/>
    </row>
    <row r="847" spans="9:18" ht="15" customHeight="1" x14ac:dyDescent="0.2">
      <c r="I847" s="189"/>
      <c r="J847" s="189"/>
      <c r="K847" s="189"/>
      <c r="L847" s="189"/>
      <c r="M847" s="152"/>
      <c r="N847" s="152"/>
      <c r="O847" s="152"/>
      <c r="P847" s="190"/>
      <c r="Q847" s="190"/>
      <c r="R847" s="190"/>
    </row>
    <row r="848" spans="9:18" ht="15" customHeight="1" x14ac:dyDescent="0.2">
      <c r="I848" s="189"/>
      <c r="J848" s="189"/>
      <c r="K848" s="189"/>
      <c r="L848" s="189"/>
      <c r="M848" s="152"/>
      <c r="N848" s="152"/>
      <c r="O848" s="152"/>
      <c r="P848" s="190"/>
      <c r="Q848" s="190"/>
      <c r="R848" s="190"/>
    </row>
    <row r="849" spans="9:18" ht="15" customHeight="1" x14ac:dyDescent="0.2">
      <c r="I849" s="189"/>
      <c r="J849" s="189"/>
      <c r="K849" s="189"/>
      <c r="L849" s="189"/>
      <c r="M849" s="152"/>
      <c r="N849" s="152"/>
      <c r="O849" s="152"/>
      <c r="P849" s="190"/>
      <c r="Q849" s="190"/>
      <c r="R849" s="190"/>
    </row>
    <row r="850" spans="9:18" ht="15" customHeight="1" x14ac:dyDescent="0.2">
      <c r="I850" s="189"/>
      <c r="J850" s="189"/>
      <c r="K850" s="189"/>
      <c r="L850" s="189"/>
      <c r="M850" s="152"/>
      <c r="N850" s="152"/>
      <c r="O850" s="152"/>
      <c r="P850" s="190"/>
      <c r="Q850" s="190"/>
      <c r="R850" s="190"/>
    </row>
    <row r="851" spans="9:18" ht="15" customHeight="1" x14ac:dyDescent="0.2">
      <c r="I851" s="189"/>
      <c r="J851" s="189"/>
      <c r="K851" s="189"/>
      <c r="L851" s="189"/>
      <c r="M851" s="152"/>
      <c r="N851" s="152"/>
      <c r="O851" s="152"/>
      <c r="P851" s="190"/>
      <c r="Q851" s="190"/>
      <c r="R851" s="190"/>
    </row>
    <row r="852" spans="9:18" ht="15" customHeight="1" x14ac:dyDescent="0.2">
      <c r="I852" s="189"/>
      <c r="J852" s="189"/>
      <c r="K852" s="189"/>
      <c r="L852" s="189"/>
      <c r="M852" s="152"/>
      <c r="N852" s="152"/>
      <c r="O852" s="152"/>
      <c r="P852" s="190"/>
      <c r="Q852" s="190"/>
      <c r="R852" s="190"/>
    </row>
    <row r="853" spans="9:18" ht="15" customHeight="1" x14ac:dyDescent="0.2">
      <c r="I853" s="189"/>
      <c r="J853" s="189"/>
      <c r="K853" s="189"/>
      <c r="L853" s="189"/>
      <c r="M853" s="152"/>
      <c r="N853" s="152"/>
      <c r="O853" s="152"/>
      <c r="P853" s="190"/>
      <c r="Q853" s="190"/>
      <c r="R853" s="190"/>
    </row>
    <row r="854" spans="9:18" ht="15" customHeight="1" x14ac:dyDescent="0.2">
      <c r="I854" s="189"/>
      <c r="J854" s="189"/>
      <c r="K854" s="189"/>
      <c r="L854" s="189"/>
      <c r="M854" s="152"/>
      <c r="N854" s="152"/>
      <c r="O854" s="152"/>
      <c r="P854" s="190"/>
      <c r="Q854" s="190"/>
      <c r="R854" s="190"/>
    </row>
    <row r="855" spans="9:18" ht="15" customHeight="1" x14ac:dyDescent="0.2">
      <c r="I855" s="189"/>
      <c r="J855" s="189"/>
      <c r="K855" s="189"/>
      <c r="L855" s="189"/>
      <c r="M855" s="152"/>
      <c r="N855" s="152"/>
      <c r="O855" s="152"/>
      <c r="P855" s="190"/>
      <c r="Q855" s="190"/>
      <c r="R855" s="190"/>
    </row>
    <row r="856" spans="9:18" ht="15" customHeight="1" x14ac:dyDescent="0.2">
      <c r="I856" s="189"/>
      <c r="J856" s="189"/>
      <c r="K856" s="189"/>
      <c r="L856" s="189"/>
      <c r="M856" s="152"/>
      <c r="N856" s="152"/>
      <c r="O856" s="152"/>
      <c r="P856" s="190"/>
      <c r="Q856" s="190"/>
      <c r="R856" s="190"/>
    </row>
    <row r="857" spans="9:18" ht="15" customHeight="1" x14ac:dyDescent="0.2">
      <c r="I857" s="189"/>
      <c r="J857" s="189"/>
      <c r="K857" s="189"/>
      <c r="L857" s="189"/>
      <c r="M857" s="152"/>
      <c r="N857" s="152"/>
      <c r="O857" s="152"/>
      <c r="P857" s="190"/>
      <c r="Q857" s="190"/>
      <c r="R857" s="190"/>
    </row>
    <row r="858" spans="9:18" ht="15" customHeight="1" x14ac:dyDescent="0.2">
      <c r="I858" s="189"/>
      <c r="J858" s="189"/>
      <c r="K858" s="189"/>
      <c r="L858" s="189"/>
      <c r="M858" s="152"/>
      <c r="N858" s="152"/>
      <c r="O858" s="152"/>
      <c r="P858" s="190"/>
      <c r="Q858" s="190"/>
      <c r="R858" s="190"/>
    </row>
    <row r="859" spans="9:18" ht="15" customHeight="1" x14ac:dyDescent="0.2">
      <c r="I859" s="189"/>
      <c r="J859" s="189"/>
      <c r="K859" s="189"/>
      <c r="L859" s="189"/>
      <c r="M859" s="152"/>
      <c r="N859" s="152"/>
      <c r="O859" s="152"/>
      <c r="P859" s="190"/>
      <c r="Q859" s="190"/>
      <c r="R859" s="190"/>
    </row>
    <row r="860" spans="9:18" ht="15" customHeight="1" x14ac:dyDescent="0.2">
      <c r="I860" s="189"/>
      <c r="J860" s="189"/>
      <c r="K860" s="189"/>
      <c r="L860" s="189"/>
      <c r="M860" s="152"/>
      <c r="N860" s="152"/>
      <c r="O860" s="152"/>
      <c r="P860" s="190"/>
      <c r="Q860" s="190"/>
      <c r="R860" s="190"/>
    </row>
    <row r="861" spans="9:18" ht="15" customHeight="1" x14ac:dyDescent="0.2">
      <c r="I861" s="189"/>
      <c r="J861" s="189"/>
      <c r="K861" s="189"/>
      <c r="L861" s="189"/>
      <c r="M861" s="152"/>
      <c r="N861" s="152"/>
      <c r="O861" s="152"/>
      <c r="P861" s="190"/>
      <c r="Q861" s="190"/>
      <c r="R861" s="190"/>
    </row>
    <row r="862" spans="9:18" ht="15" customHeight="1" x14ac:dyDescent="0.2">
      <c r="I862" s="189"/>
      <c r="J862" s="189"/>
      <c r="K862" s="189"/>
      <c r="L862" s="189"/>
      <c r="M862" s="152"/>
      <c r="N862" s="152"/>
      <c r="O862" s="152"/>
      <c r="P862" s="190"/>
      <c r="Q862" s="190"/>
      <c r="R862" s="190"/>
    </row>
    <row r="863" spans="9:18" ht="15" customHeight="1" x14ac:dyDescent="0.2">
      <c r="I863" s="189"/>
      <c r="J863" s="189"/>
      <c r="K863" s="189"/>
      <c r="L863" s="189"/>
      <c r="M863" s="152"/>
      <c r="N863" s="152"/>
      <c r="O863" s="152"/>
      <c r="P863" s="190"/>
      <c r="Q863" s="190"/>
      <c r="R863" s="190"/>
    </row>
    <row r="864" spans="9:18" ht="15" customHeight="1" x14ac:dyDescent="0.2">
      <c r="I864" s="189"/>
      <c r="J864" s="189"/>
      <c r="K864" s="189"/>
      <c r="L864" s="189"/>
      <c r="M864" s="152"/>
      <c r="N864" s="152"/>
      <c r="O864" s="152"/>
      <c r="P864" s="190"/>
      <c r="Q864" s="190"/>
      <c r="R864" s="190"/>
    </row>
    <row r="865" spans="9:18" ht="15" customHeight="1" x14ac:dyDescent="0.2">
      <c r="I865" s="189"/>
      <c r="J865" s="189"/>
      <c r="K865" s="189"/>
      <c r="L865" s="189"/>
      <c r="M865" s="152"/>
      <c r="N865" s="152"/>
      <c r="O865" s="152"/>
      <c r="P865" s="190"/>
      <c r="Q865" s="190"/>
      <c r="R865" s="190"/>
    </row>
    <row r="866" spans="9:18" ht="15" customHeight="1" x14ac:dyDescent="0.2">
      <c r="I866" s="189"/>
      <c r="J866" s="189"/>
      <c r="K866" s="189"/>
      <c r="L866" s="189"/>
      <c r="M866" s="152"/>
      <c r="N866" s="152"/>
      <c r="O866" s="152"/>
      <c r="P866" s="190"/>
      <c r="Q866" s="190"/>
      <c r="R866" s="190"/>
    </row>
    <row r="867" spans="9:18" ht="15" customHeight="1" x14ac:dyDescent="0.2">
      <c r="I867" s="189"/>
      <c r="J867" s="189"/>
      <c r="K867" s="189"/>
      <c r="L867" s="189"/>
      <c r="M867" s="152"/>
      <c r="N867" s="152"/>
      <c r="O867" s="152"/>
      <c r="P867" s="190"/>
      <c r="Q867" s="190"/>
      <c r="R867" s="190"/>
    </row>
    <row r="868" spans="9:18" ht="15" customHeight="1" x14ac:dyDescent="0.2">
      <c r="I868" s="189"/>
      <c r="J868" s="189"/>
      <c r="K868" s="189"/>
      <c r="L868" s="189"/>
      <c r="M868" s="152"/>
      <c r="N868" s="152"/>
      <c r="O868" s="152"/>
      <c r="P868" s="190"/>
      <c r="Q868" s="190"/>
      <c r="R868" s="190"/>
    </row>
    <row r="869" spans="9:18" ht="15" customHeight="1" x14ac:dyDescent="0.2">
      <c r="I869" s="189"/>
      <c r="J869" s="189"/>
      <c r="K869" s="189"/>
      <c r="L869" s="189"/>
      <c r="M869" s="152"/>
      <c r="N869" s="152"/>
      <c r="O869" s="152"/>
      <c r="P869" s="190"/>
      <c r="Q869" s="190"/>
      <c r="R869" s="190"/>
    </row>
    <row r="870" spans="9:18" ht="15" customHeight="1" x14ac:dyDescent="0.2">
      <c r="I870" s="189"/>
      <c r="J870" s="189"/>
      <c r="K870" s="189"/>
      <c r="L870" s="189"/>
      <c r="M870" s="152"/>
      <c r="N870" s="152"/>
      <c r="O870" s="152"/>
      <c r="P870" s="190"/>
      <c r="Q870" s="190"/>
      <c r="R870" s="190"/>
    </row>
    <row r="871" spans="9:18" ht="15" customHeight="1" x14ac:dyDescent="0.2">
      <c r="I871" s="189"/>
      <c r="J871" s="189"/>
      <c r="K871" s="189"/>
      <c r="L871" s="189"/>
      <c r="M871" s="152"/>
      <c r="N871" s="152"/>
      <c r="O871" s="152"/>
      <c r="P871" s="190"/>
      <c r="Q871" s="190"/>
      <c r="R871" s="190"/>
    </row>
    <row r="872" spans="9:18" ht="15" customHeight="1" x14ac:dyDescent="0.2">
      <c r="I872" s="189"/>
      <c r="J872" s="189"/>
      <c r="K872" s="189"/>
      <c r="L872" s="189"/>
      <c r="M872" s="152"/>
      <c r="N872" s="152"/>
      <c r="O872" s="152"/>
      <c r="P872" s="190"/>
      <c r="Q872" s="190"/>
      <c r="R872" s="190"/>
    </row>
    <row r="873" spans="9:18" ht="15" customHeight="1" x14ac:dyDescent="0.2">
      <c r="I873" s="189"/>
      <c r="J873" s="189"/>
      <c r="K873" s="189"/>
      <c r="L873" s="189"/>
      <c r="M873" s="152"/>
      <c r="N873" s="152"/>
      <c r="O873" s="152"/>
      <c r="P873" s="190"/>
      <c r="Q873" s="190"/>
      <c r="R873" s="190"/>
    </row>
    <row r="874" spans="9:18" ht="15" customHeight="1" x14ac:dyDescent="0.2">
      <c r="I874" s="189"/>
      <c r="J874" s="189"/>
      <c r="K874" s="189"/>
      <c r="L874" s="189"/>
      <c r="M874" s="152"/>
      <c r="N874" s="152"/>
      <c r="O874" s="152"/>
      <c r="P874" s="190"/>
      <c r="Q874" s="190"/>
      <c r="R874" s="190"/>
    </row>
    <row r="875" spans="9:18" ht="15" customHeight="1" x14ac:dyDescent="0.2">
      <c r="I875" s="189"/>
      <c r="J875" s="189"/>
      <c r="K875" s="189"/>
      <c r="L875" s="189"/>
      <c r="M875" s="152"/>
      <c r="N875" s="152"/>
      <c r="O875" s="152"/>
      <c r="P875" s="190"/>
      <c r="Q875" s="190"/>
      <c r="R875" s="190"/>
    </row>
    <row r="876" spans="9:18" ht="15" customHeight="1" x14ac:dyDescent="0.2">
      <c r="I876" s="189"/>
      <c r="J876" s="189"/>
      <c r="K876" s="189"/>
      <c r="L876" s="189"/>
      <c r="M876" s="152"/>
      <c r="N876" s="152"/>
      <c r="O876" s="152"/>
      <c r="P876" s="190"/>
      <c r="Q876" s="190"/>
      <c r="R876" s="190"/>
    </row>
    <row r="877" spans="9:18" ht="15" customHeight="1" x14ac:dyDescent="0.2">
      <c r="I877" s="189"/>
      <c r="J877" s="189"/>
      <c r="K877" s="189"/>
      <c r="L877" s="189"/>
      <c r="M877" s="152"/>
      <c r="N877" s="152"/>
      <c r="O877" s="152"/>
      <c r="P877" s="190"/>
      <c r="Q877" s="190"/>
      <c r="R877" s="190"/>
    </row>
    <row r="878" spans="9:18" ht="15" customHeight="1" x14ac:dyDescent="0.2">
      <c r="I878" s="189"/>
      <c r="J878" s="189"/>
      <c r="K878" s="189"/>
      <c r="L878" s="189"/>
      <c r="M878" s="152"/>
      <c r="N878" s="152"/>
      <c r="O878" s="152"/>
      <c r="P878" s="190"/>
      <c r="Q878" s="190"/>
      <c r="R878" s="190"/>
    </row>
    <row r="879" spans="9:18" ht="15" customHeight="1" x14ac:dyDescent="0.2">
      <c r="I879" s="189"/>
      <c r="J879" s="189"/>
      <c r="K879" s="189"/>
      <c r="L879" s="189"/>
      <c r="M879" s="152"/>
      <c r="N879" s="152"/>
      <c r="O879" s="152"/>
      <c r="P879" s="190"/>
      <c r="Q879" s="190"/>
      <c r="R879" s="190"/>
    </row>
    <row r="880" spans="9:18" ht="15" customHeight="1" x14ac:dyDescent="0.2">
      <c r="I880" s="189"/>
      <c r="J880" s="189"/>
      <c r="K880" s="189"/>
      <c r="L880" s="189"/>
      <c r="M880" s="152"/>
      <c r="N880" s="152"/>
      <c r="O880" s="152"/>
      <c r="P880" s="190"/>
      <c r="Q880" s="190"/>
      <c r="R880" s="190"/>
    </row>
    <row r="881" spans="9:18" ht="15" customHeight="1" x14ac:dyDescent="0.2">
      <c r="I881" s="189"/>
      <c r="J881" s="189"/>
      <c r="K881" s="189"/>
      <c r="L881" s="189"/>
      <c r="M881" s="152"/>
      <c r="N881" s="152"/>
      <c r="O881" s="152"/>
      <c r="P881" s="190"/>
      <c r="Q881" s="190"/>
      <c r="R881" s="190"/>
    </row>
    <row r="882" spans="9:18" ht="15" customHeight="1" x14ac:dyDescent="0.2">
      <c r="I882" s="189"/>
      <c r="J882" s="189"/>
      <c r="K882" s="189"/>
      <c r="L882" s="189"/>
      <c r="M882" s="152"/>
      <c r="N882" s="152"/>
      <c r="O882" s="152"/>
      <c r="P882" s="190"/>
      <c r="Q882" s="190"/>
      <c r="R882" s="190"/>
    </row>
    <row r="883" spans="9:18" ht="15" customHeight="1" x14ac:dyDescent="0.2">
      <c r="I883" s="189"/>
      <c r="J883" s="189"/>
      <c r="K883" s="189"/>
      <c r="L883" s="189"/>
      <c r="M883" s="152"/>
      <c r="N883" s="152"/>
      <c r="O883" s="152"/>
      <c r="P883" s="190"/>
      <c r="Q883" s="190"/>
      <c r="R883" s="190"/>
    </row>
    <row r="884" spans="9:18" ht="15" customHeight="1" x14ac:dyDescent="0.2">
      <c r="I884" s="189"/>
      <c r="J884" s="189"/>
      <c r="K884" s="189"/>
      <c r="L884" s="189"/>
      <c r="M884" s="152"/>
      <c r="N884" s="152"/>
      <c r="O884" s="152"/>
      <c r="P884" s="190"/>
      <c r="Q884" s="190"/>
      <c r="R884" s="190"/>
    </row>
    <row r="885" spans="9:18" ht="15" customHeight="1" x14ac:dyDescent="0.2">
      <c r="I885" s="189"/>
      <c r="J885" s="189"/>
      <c r="K885" s="189"/>
      <c r="L885" s="189"/>
      <c r="M885" s="152"/>
      <c r="N885" s="152"/>
      <c r="O885" s="152"/>
      <c r="P885" s="190"/>
      <c r="Q885" s="190"/>
      <c r="R885" s="190"/>
    </row>
    <row r="886" spans="9:18" ht="15" customHeight="1" x14ac:dyDescent="0.2">
      <c r="I886" s="189"/>
      <c r="J886" s="189"/>
      <c r="K886" s="189"/>
      <c r="L886" s="189"/>
      <c r="M886" s="152"/>
      <c r="N886" s="152"/>
      <c r="O886" s="152"/>
      <c r="P886" s="190"/>
      <c r="Q886" s="190"/>
      <c r="R886" s="190"/>
    </row>
    <row r="887" spans="9:18" ht="15" customHeight="1" x14ac:dyDescent="0.2">
      <c r="I887" s="189"/>
      <c r="J887" s="189"/>
      <c r="K887" s="189"/>
      <c r="L887" s="189"/>
      <c r="M887" s="152"/>
      <c r="N887" s="152"/>
      <c r="O887" s="152"/>
      <c r="P887" s="190"/>
      <c r="Q887" s="190"/>
      <c r="R887" s="190"/>
    </row>
    <row r="888" spans="9:18" ht="15" customHeight="1" x14ac:dyDescent="0.2">
      <c r="I888" s="189"/>
      <c r="J888" s="189"/>
      <c r="K888" s="189"/>
      <c r="L888" s="189"/>
      <c r="M888" s="152"/>
      <c r="N888" s="152"/>
      <c r="O888" s="152"/>
      <c r="P888" s="190"/>
      <c r="Q888" s="190"/>
      <c r="R888" s="190"/>
    </row>
    <row r="889" spans="9:18" ht="15" customHeight="1" x14ac:dyDescent="0.2">
      <c r="I889" s="189"/>
      <c r="J889" s="189"/>
      <c r="K889" s="189"/>
      <c r="L889" s="189"/>
      <c r="M889" s="152"/>
      <c r="N889" s="152"/>
      <c r="O889" s="152"/>
      <c r="P889" s="190"/>
      <c r="Q889" s="190"/>
      <c r="R889" s="190"/>
    </row>
    <row r="890" spans="9:18" ht="15" customHeight="1" x14ac:dyDescent="0.2">
      <c r="I890" s="189"/>
      <c r="J890" s="189"/>
      <c r="K890" s="189"/>
      <c r="L890" s="189"/>
      <c r="M890" s="152"/>
      <c r="N890" s="152"/>
      <c r="O890" s="152"/>
      <c r="P890" s="190"/>
      <c r="Q890" s="190"/>
      <c r="R890" s="190"/>
    </row>
    <row r="891" spans="9:18" ht="15" customHeight="1" x14ac:dyDescent="0.2">
      <c r="I891" s="189"/>
      <c r="J891" s="189"/>
      <c r="K891" s="189"/>
      <c r="L891" s="189"/>
      <c r="M891" s="152"/>
      <c r="N891" s="152"/>
      <c r="O891" s="152"/>
      <c r="P891" s="190"/>
      <c r="Q891" s="190"/>
      <c r="R891" s="190"/>
    </row>
    <row r="892" spans="9:18" ht="15" customHeight="1" x14ac:dyDescent="0.2">
      <c r="I892" s="189"/>
      <c r="J892" s="189"/>
      <c r="K892" s="189"/>
      <c r="L892" s="189"/>
      <c r="M892" s="152"/>
      <c r="N892" s="152"/>
      <c r="O892" s="152"/>
      <c r="P892" s="190"/>
      <c r="Q892" s="190"/>
      <c r="R892" s="190"/>
    </row>
    <row r="893" spans="9:18" ht="15" customHeight="1" x14ac:dyDescent="0.2">
      <c r="I893" s="189"/>
      <c r="J893" s="189"/>
      <c r="K893" s="189"/>
      <c r="L893" s="189"/>
      <c r="M893" s="152"/>
      <c r="N893" s="152"/>
      <c r="O893" s="152"/>
      <c r="P893" s="190"/>
      <c r="Q893" s="190"/>
      <c r="R893" s="190"/>
    </row>
    <row r="894" spans="9:18" ht="15" customHeight="1" x14ac:dyDescent="0.2">
      <c r="I894" s="189"/>
      <c r="J894" s="189"/>
      <c r="K894" s="189"/>
      <c r="L894" s="189"/>
      <c r="M894" s="152"/>
      <c r="N894" s="152"/>
      <c r="O894" s="152"/>
      <c r="P894" s="190"/>
      <c r="Q894" s="190"/>
      <c r="R894" s="190"/>
    </row>
    <row r="895" spans="9:18" ht="15" customHeight="1" x14ac:dyDescent="0.2">
      <c r="I895" s="189"/>
      <c r="J895" s="189"/>
      <c r="K895" s="189"/>
      <c r="L895" s="189"/>
      <c r="M895" s="152"/>
      <c r="N895" s="152"/>
      <c r="O895" s="152"/>
      <c r="P895" s="190"/>
      <c r="Q895" s="190"/>
      <c r="R895" s="190"/>
    </row>
    <row r="896" spans="9:18" ht="15" customHeight="1" x14ac:dyDescent="0.2">
      <c r="I896" s="189"/>
      <c r="J896" s="189"/>
      <c r="K896" s="189"/>
      <c r="L896" s="189"/>
      <c r="M896" s="152"/>
      <c r="N896" s="152"/>
      <c r="O896" s="152"/>
      <c r="P896" s="190"/>
      <c r="Q896" s="190"/>
      <c r="R896" s="190"/>
    </row>
    <row r="897" spans="9:18" ht="15" customHeight="1" x14ac:dyDescent="0.2">
      <c r="I897" s="189"/>
      <c r="J897" s="189"/>
      <c r="K897" s="189"/>
      <c r="L897" s="189"/>
      <c r="M897" s="152"/>
      <c r="N897" s="152"/>
      <c r="O897" s="152"/>
      <c r="P897" s="190"/>
      <c r="Q897" s="190"/>
      <c r="R897" s="190"/>
    </row>
    <row r="898" spans="9:18" ht="15" customHeight="1" x14ac:dyDescent="0.2">
      <c r="I898" s="189"/>
      <c r="J898" s="189"/>
      <c r="K898" s="189"/>
      <c r="L898" s="189"/>
      <c r="M898" s="152"/>
      <c r="N898" s="152"/>
      <c r="O898" s="152"/>
      <c r="P898" s="190"/>
      <c r="Q898" s="190"/>
      <c r="R898" s="190"/>
    </row>
    <row r="899" spans="9:18" ht="15" customHeight="1" x14ac:dyDescent="0.2">
      <c r="I899" s="189"/>
      <c r="J899" s="189"/>
      <c r="K899" s="189"/>
      <c r="L899" s="189"/>
      <c r="M899" s="152"/>
      <c r="N899" s="152"/>
      <c r="O899" s="152"/>
      <c r="P899" s="190"/>
      <c r="Q899" s="190"/>
      <c r="R899" s="190"/>
    </row>
    <row r="900" spans="9:18" ht="15" customHeight="1" x14ac:dyDescent="0.2">
      <c r="I900" s="189"/>
      <c r="J900" s="189"/>
      <c r="K900" s="189"/>
      <c r="L900" s="189"/>
      <c r="M900" s="152"/>
      <c r="N900" s="152"/>
      <c r="O900" s="152"/>
      <c r="P900" s="190"/>
      <c r="Q900" s="190"/>
      <c r="R900" s="190"/>
    </row>
    <row r="901" spans="9:18" ht="15" customHeight="1" x14ac:dyDescent="0.2">
      <c r="I901" s="189"/>
      <c r="J901" s="189"/>
      <c r="K901" s="189"/>
      <c r="L901" s="189"/>
      <c r="M901" s="152"/>
      <c r="N901" s="152"/>
      <c r="O901" s="152"/>
      <c r="P901" s="190"/>
      <c r="Q901" s="190"/>
      <c r="R901" s="190"/>
    </row>
    <row r="902" spans="9:18" ht="15" customHeight="1" x14ac:dyDescent="0.2">
      <c r="I902" s="189"/>
      <c r="J902" s="189"/>
      <c r="K902" s="189"/>
      <c r="L902" s="189"/>
      <c r="M902" s="152"/>
      <c r="N902" s="152"/>
      <c r="O902" s="152"/>
      <c r="P902" s="190"/>
      <c r="Q902" s="190"/>
      <c r="R902" s="190"/>
    </row>
    <row r="903" spans="9:18" ht="15" customHeight="1" x14ac:dyDescent="0.2">
      <c r="I903" s="189"/>
      <c r="J903" s="189"/>
      <c r="K903" s="189"/>
      <c r="L903" s="189"/>
      <c r="M903" s="152"/>
      <c r="N903" s="152"/>
      <c r="O903" s="152"/>
      <c r="P903" s="190"/>
      <c r="Q903" s="190"/>
      <c r="R903" s="190"/>
    </row>
    <row r="904" spans="9:18" ht="15" customHeight="1" x14ac:dyDescent="0.2">
      <c r="I904" s="189"/>
      <c r="J904" s="189"/>
      <c r="K904" s="189"/>
      <c r="L904" s="189"/>
      <c r="M904" s="152"/>
      <c r="N904" s="152"/>
      <c r="O904" s="152"/>
      <c r="P904" s="190"/>
      <c r="Q904" s="190"/>
      <c r="R904" s="190"/>
    </row>
    <row r="905" spans="9:18" ht="15" customHeight="1" x14ac:dyDescent="0.2">
      <c r="I905" s="189"/>
      <c r="J905" s="189"/>
      <c r="K905" s="189"/>
      <c r="L905" s="189"/>
      <c r="M905" s="152"/>
      <c r="N905" s="152"/>
      <c r="O905" s="152"/>
      <c r="P905" s="190"/>
      <c r="Q905" s="190"/>
      <c r="R905" s="190"/>
    </row>
    <row r="906" spans="9:18" ht="15" customHeight="1" x14ac:dyDescent="0.2">
      <c r="I906" s="189"/>
      <c r="J906" s="189"/>
      <c r="K906" s="189"/>
      <c r="L906" s="189"/>
      <c r="M906" s="152"/>
      <c r="N906" s="152"/>
      <c r="O906" s="152"/>
      <c r="P906" s="190"/>
      <c r="Q906" s="190"/>
      <c r="R906" s="190"/>
    </row>
    <row r="907" spans="9:18" ht="15" customHeight="1" x14ac:dyDescent="0.2">
      <c r="I907" s="189"/>
      <c r="J907" s="189"/>
      <c r="K907" s="189"/>
      <c r="L907" s="189"/>
      <c r="M907" s="152"/>
      <c r="N907" s="152"/>
      <c r="O907" s="152"/>
      <c r="P907" s="190"/>
      <c r="Q907" s="190"/>
      <c r="R907" s="190"/>
    </row>
    <row r="908" spans="9:18" ht="15" customHeight="1" x14ac:dyDescent="0.2">
      <c r="I908" s="189"/>
      <c r="J908" s="189"/>
      <c r="K908" s="189"/>
      <c r="L908" s="189"/>
      <c r="M908" s="152"/>
      <c r="N908" s="152"/>
      <c r="O908" s="152"/>
      <c r="P908" s="190"/>
      <c r="Q908" s="190"/>
      <c r="R908" s="190"/>
    </row>
    <row r="909" spans="9:18" ht="15" customHeight="1" x14ac:dyDescent="0.2">
      <c r="I909" s="189"/>
      <c r="J909" s="189"/>
      <c r="K909" s="189"/>
      <c r="L909" s="189"/>
      <c r="M909" s="152"/>
      <c r="N909" s="152"/>
      <c r="O909" s="152"/>
      <c r="P909" s="190"/>
      <c r="Q909" s="190"/>
      <c r="R909" s="190"/>
    </row>
    <row r="910" spans="9:18" ht="15" customHeight="1" x14ac:dyDescent="0.2">
      <c r="I910" s="189"/>
      <c r="J910" s="189"/>
      <c r="K910" s="189"/>
      <c r="L910" s="189"/>
      <c r="M910" s="152"/>
      <c r="N910" s="152"/>
      <c r="O910" s="152"/>
      <c r="P910" s="190"/>
      <c r="Q910" s="190"/>
      <c r="R910" s="190"/>
    </row>
    <row r="911" spans="9:18" ht="15" customHeight="1" x14ac:dyDescent="0.2">
      <c r="I911" s="189"/>
      <c r="J911" s="189"/>
      <c r="K911" s="189"/>
      <c r="L911" s="189"/>
      <c r="M911" s="152"/>
      <c r="N911" s="152"/>
      <c r="O911" s="152"/>
      <c r="P911" s="190"/>
      <c r="Q911" s="190"/>
      <c r="R911" s="190"/>
    </row>
    <row r="912" spans="9:18" ht="15" customHeight="1" x14ac:dyDescent="0.2">
      <c r="I912" s="189"/>
      <c r="J912" s="189"/>
      <c r="K912" s="189"/>
      <c r="L912" s="189"/>
      <c r="M912" s="152"/>
      <c r="N912" s="152"/>
      <c r="O912" s="152"/>
      <c r="P912" s="190"/>
      <c r="Q912" s="190"/>
      <c r="R912" s="190"/>
    </row>
    <row r="913" spans="9:18" ht="15" customHeight="1" x14ac:dyDescent="0.2">
      <c r="I913" s="189"/>
      <c r="J913" s="189"/>
      <c r="K913" s="189"/>
      <c r="L913" s="189"/>
      <c r="M913" s="152"/>
      <c r="N913" s="152"/>
      <c r="O913" s="152"/>
      <c r="P913" s="190"/>
      <c r="Q913" s="190"/>
      <c r="R913" s="190"/>
    </row>
    <row r="914" spans="9:18" ht="15" customHeight="1" x14ac:dyDescent="0.2">
      <c r="I914" s="189"/>
      <c r="J914" s="189"/>
      <c r="K914" s="189"/>
      <c r="L914" s="189"/>
      <c r="M914" s="152"/>
      <c r="N914" s="152"/>
      <c r="O914" s="152"/>
      <c r="P914" s="190"/>
      <c r="Q914" s="190"/>
      <c r="R914" s="190"/>
    </row>
    <row r="915" spans="9:18" ht="15" customHeight="1" x14ac:dyDescent="0.2">
      <c r="I915" s="189"/>
      <c r="J915" s="189"/>
      <c r="K915" s="189"/>
      <c r="L915" s="189"/>
      <c r="M915" s="152"/>
      <c r="N915" s="152"/>
      <c r="O915" s="152"/>
      <c r="P915" s="190"/>
      <c r="Q915" s="190"/>
      <c r="R915" s="190"/>
    </row>
    <row r="916" spans="9:18" ht="15" customHeight="1" x14ac:dyDescent="0.2">
      <c r="I916" s="189"/>
      <c r="J916" s="189"/>
      <c r="K916" s="189"/>
      <c r="L916" s="189"/>
      <c r="M916" s="152"/>
      <c r="N916" s="152"/>
      <c r="O916" s="152"/>
      <c r="P916" s="190"/>
      <c r="Q916" s="190"/>
      <c r="R916" s="190"/>
    </row>
    <row r="917" spans="9:18" ht="15" customHeight="1" x14ac:dyDescent="0.2">
      <c r="I917" s="189"/>
      <c r="J917" s="189"/>
      <c r="K917" s="189"/>
      <c r="L917" s="189"/>
      <c r="M917" s="152"/>
      <c r="N917" s="152"/>
      <c r="O917" s="152"/>
      <c r="P917" s="190"/>
      <c r="Q917" s="190"/>
      <c r="R917" s="190"/>
    </row>
    <row r="918" spans="9:18" ht="15" customHeight="1" x14ac:dyDescent="0.2">
      <c r="I918" s="189"/>
      <c r="J918" s="189"/>
      <c r="K918" s="189"/>
      <c r="L918" s="189"/>
      <c r="M918" s="152"/>
      <c r="N918" s="152"/>
      <c r="O918" s="152"/>
      <c r="P918" s="190"/>
      <c r="Q918" s="190"/>
      <c r="R918" s="190"/>
    </row>
    <row r="919" spans="9:18" ht="15" customHeight="1" x14ac:dyDescent="0.2">
      <c r="I919" s="189"/>
      <c r="J919" s="189"/>
      <c r="K919" s="189"/>
      <c r="L919" s="189"/>
      <c r="M919" s="152"/>
      <c r="N919" s="152"/>
      <c r="O919" s="152"/>
      <c r="P919" s="190"/>
      <c r="Q919" s="190"/>
      <c r="R919" s="190"/>
    </row>
    <row r="920" spans="9:18" ht="15" customHeight="1" x14ac:dyDescent="0.2">
      <c r="I920" s="189"/>
      <c r="J920" s="189"/>
      <c r="K920" s="189"/>
      <c r="L920" s="189"/>
      <c r="M920" s="152"/>
      <c r="N920" s="152"/>
      <c r="O920" s="152"/>
      <c r="P920" s="190"/>
      <c r="Q920" s="190"/>
      <c r="R920" s="190"/>
    </row>
    <row r="921" spans="9:18" ht="15" customHeight="1" x14ac:dyDescent="0.2">
      <c r="I921" s="189"/>
      <c r="J921" s="189"/>
      <c r="K921" s="189"/>
      <c r="L921" s="189"/>
      <c r="M921" s="152"/>
      <c r="N921" s="152"/>
      <c r="O921" s="152"/>
      <c r="P921" s="190"/>
      <c r="Q921" s="190"/>
      <c r="R921" s="190"/>
    </row>
    <row r="922" spans="9:18" ht="15" customHeight="1" x14ac:dyDescent="0.2">
      <c r="I922" s="189"/>
      <c r="J922" s="189"/>
      <c r="K922" s="189"/>
      <c r="L922" s="189"/>
      <c r="M922" s="152"/>
      <c r="N922" s="152"/>
      <c r="O922" s="152"/>
      <c r="P922" s="190"/>
      <c r="Q922" s="190"/>
      <c r="R922" s="190"/>
    </row>
    <row r="923" spans="9:18" ht="15" customHeight="1" x14ac:dyDescent="0.2">
      <c r="I923" s="189"/>
      <c r="J923" s="189"/>
      <c r="K923" s="189"/>
      <c r="L923" s="189"/>
      <c r="M923" s="152"/>
      <c r="N923" s="152"/>
      <c r="O923" s="152"/>
      <c r="P923" s="190"/>
      <c r="Q923" s="190"/>
      <c r="R923" s="190"/>
    </row>
    <row r="924" spans="9:18" ht="15" customHeight="1" x14ac:dyDescent="0.2">
      <c r="I924" s="189"/>
      <c r="J924" s="189"/>
      <c r="K924" s="189"/>
      <c r="L924" s="189"/>
      <c r="M924" s="152"/>
      <c r="N924" s="152"/>
      <c r="O924" s="152"/>
      <c r="P924" s="190"/>
      <c r="Q924" s="190"/>
      <c r="R924" s="190"/>
    </row>
    <row r="925" spans="9:18" ht="15" customHeight="1" x14ac:dyDescent="0.2">
      <c r="I925" s="189"/>
      <c r="J925" s="189"/>
      <c r="K925" s="189"/>
      <c r="L925" s="189"/>
      <c r="M925" s="152"/>
      <c r="N925" s="152"/>
      <c r="O925" s="152"/>
      <c r="P925" s="190"/>
      <c r="Q925" s="190"/>
      <c r="R925" s="190"/>
    </row>
    <row r="926" spans="9:18" ht="15" customHeight="1" x14ac:dyDescent="0.2">
      <c r="I926" s="189"/>
      <c r="J926" s="189"/>
      <c r="K926" s="189"/>
      <c r="L926" s="189"/>
      <c r="M926" s="152"/>
      <c r="N926" s="152"/>
      <c r="O926" s="152"/>
      <c r="P926" s="190"/>
      <c r="Q926" s="190"/>
      <c r="R926" s="190"/>
    </row>
    <row r="927" spans="9:18" ht="15" customHeight="1" x14ac:dyDescent="0.2">
      <c r="I927" s="189"/>
      <c r="J927" s="189"/>
      <c r="K927" s="189"/>
      <c r="L927" s="189"/>
      <c r="M927" s="152"/>
      <c r="N927" s="152"/>
      <c r="O927" s="152"/>
      <c r="P927" s="190"/>
      <c r="Q927" s="190"/>
      <c r="R927" s="190"/>
    </row>
    <row r="928" spans="9:18" ht="15" customHeight="1" x14ac:dyDescent="0.2">
      <c r="I928" s="189"/>
      <c r="J928" s="189"/>
      <c r="K928" s="189"/>
      <c r="L928" s="189"/>
      <c r="M928" s="152"/>
      <c r="N928" s="152"/>
      <c r="O928" s="152"/>
      <c r="P928" s="190"/>
      <c r="Q928" s="190"/>
      <c r="R928" s="190"/>
    </row>
    <row r="929" spans="9:18" ht="15" customHeight="1" x14ac:dyDescent="0.2">
      <c r="I929" s="189"/>
      <c r="J929" s="189"/>
      <c r="K929" s="189"/>
      <c r="L929" s="189"/>
      <c r="M929" s="152"/>
      <c r="N929" s="152"/>
      <c r="O929" s="152"/>
      <c r="P929" s="190"/>
      <c r="Q929" s="190"/>
      <c r="R929" s="190"/>
    </row>
  </sheetData>
  <mergeCells count="35">
    <mergeCell ref="A1:AC1"/>
    <mergeCell ref="W3:X3"/>
    <mergeCell ref="E2:E6"/>
    <mergeCell ref="AF2:AF6"/>
    <mergeCell ref="A2:A6"/>
    <mergeCell ref="S2:U2"/>
    <mergeCell ref="V2:X2"/>
    <mergeCell ref="G2:G6"/>
    <mergeCell ref="D2:D6"/>
    <mergeCell ref="C2:C6"/>
    <mergeCell ref="H2:H6"/>
    <mergeCell ref="T4:U4"/>
    <mergeCell ref="T5:U5"/>
    <mergeCell ref="Y2:AA2"/>
    <mergeCell ref="T3:U3"/>
    <mergeCell ref="W4:X4"/>
    <mergeCell ref="W5:X5"/>
    <mergeCell ref="F2:F6"/>
    <mergeCell ref="B95:H95"/>
    <mergeCell ref="B97:H97"/>
    <mergeCell ref="I2:R5"/>
    <mergeCell ref="B2:B6"/>
    <mergeCell ref="BD92:BE92"/>
    <mergeCell ref="AO2:AU2"/>
    <mergeCell ref="AG2:AM5"/>
    <mergeCell ref="AO3:AS5"/>
    <mergeCell ref="AW2:AZ5"/>
    <mergeCell ref="BB2:BF5"/>
    <mergeCell ref="Z3:AA3"/>
    <mergeCell ref="Z4:AA4"/>
    <mergeCell ref="Z5:AA5"/>
    <mergeCell ref="AB2:AD2"/>
    <mergeCell ref="AC3:AD3"/>
    <mergeCell ref="AC4:AD4"/>
    <mergeCell ref="AC5:AD5"/>
  </mergeCells>
  <phoneticPr fontId="12" type="noConversion"/>
  <conditionalFormatting sqref="AG7:AM90">
    <cfRule type="cellIs" dxfId="0" priority="1" operator="notBetween">
      <formula>-0.2</formula>
      <formula>0.2</formula>
    </cfRule>
  </conditionalFormatting>
  <hyperlinks>
    <hyperlink ref="W4" r:id="rId1" xr:uid="{5EAEB682-BF62-4B49-95C2-2AC7D6BDF0BA}"/>
    <hyperlink ref="B97" r:id="rId2" xr:uid="{C34955DA-46B8-4D6D-B613-11AC53B9E252}"/>
  </hyperlinks>
  <pageMargins left="0.25" right="0.25" top="0.75" bottom="0.75" header="0" footer="0"/>
  <pageSetup scale="10" orientation="portrait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7BD06-CECF-4CA0-85A9-F92DF8B655F4}">
  <dimension ref="A1:U928"/>
  <sheetViews>
    <sheetView workbookViewId="0">
      <selection activeCell="F2" sqref="F1:O1048576"/>
    </sheetView>
  </sheetViews>
  <sheetFormatPr baseColWidth="10" defaultRowHeight="13" x14ac:dyDescent="0.15"/>
  <sheetData>
    <row r="1" spans="1:21" ht="15" x14ac:dyDescent="0.2">
      <c r="A1" s="292" t="s">
        <v>231</v>
      </c>
      <c r="B1" s="293"/>
      <c r="C1" s="293"/>
      <c r="D1" s="293"/>
      <c r="E1" s="293"/>
      <c r="F1" s="294" t="s">
        <v>36</v>
      </c>
      <c r="G1" s="293"/>
      <c r="H1" s="293"/>
      <c r="I1" s="295"/>
      <c r="J1" s="296" t="s">
        <v>232</v>
      </c>
      <c r="K1" s="293"/>
      <c r="L1" s="295"/>
      <c r="M1" s="297" t="s">
        <v>233</v>
      </c>
      <c r="N1" s="293"/>
      <c r="O1" s="295"/>
      <c r="P1" s="300" t="s">
        <v>234</v>
      </c>
      <c r="Q1" s="301"/>
      <c r="R1" s="298" t="s">
        <v>235</v>
      </c>
      <c r="S1" s="152"/>
      <c r="T1" s="152"/>
      <c r="U1" s="152"/>
    </row>
    <row r="2" spans="1:21" ht="48" x14ac:dyDescent="0.15">
      <c r="A2" s="154" t="s">
        <v>236</v>
      </c>
      <c r="B2" s="154" t="s">
        <v>237</v>
      </c>
      <c r="C2" s="154" t="s">
        <v>238</v>
      </c>
      <c r="D2" s="154" t="s">
        <v>239</v>
      </c>
      <c r="E2" s="154" t="s">
        <v>240</v>
      </c>
      <c r="F2" s="155" t="s">
        <v>45</v>
      </c>
      <c r="G2" s="155" t="s">
        <v>46</v>
      </c>
      <c r="H2" s="155" t="s">
        <v>47</v>
      </c>
      <c r="I2" s="155" t="s">
        <v>48</v>
      </c>
      <c r="J2" s="156" t="s">
        <v>241</v>
      </c>
      <c r="K2" s="157" t="s">
        <v>49</v>
      </c>
      <c r="L2" s="157" t="s">
        <v>242</v>
      </c>
      <c r="M2" s="158" t="s">
        <v>243</v>
      </c>
      <c r="N2" s="159" t="s">
        <v>50</v>
      </c>
      <c r="O2" s="159" t="s">
        <v>244</v>
      </c>
      <c r="P2" s="160" t="s">
        <v>245</v>
      </c>
      <c r="Q2" s="153" t="s">
        <v>246</v>
      </c>
      <c r="R2" s="299"/>
      <c r="S2" s="161"/>
      <c r="T2" s="161"/>
      <c r="U2" s="161"/>
    </row>
    <row r="3" spans="1:21" ht="64" x14ac:dyDescent="0.2">
      <c r="A3" s="162">
        <v>1</v>
      </c>
      <c r="B3" s="163" t="s">
        <v>52</v>
      </c>
      <c r="C3" s="163" t="s">
        <v>53</v>
      </c>
      <c r="D3" s="162" t="s">
        <v>42</v>
      </c>
      <c r="E3" s="162">
        <v>220</v>
      </c>
      <c r="F3" s="162">
        <v>200</v>
      </c>
      <c r="G3" s="162">
        <v>200</v>
      </c>
      <c r="H3" s="162"/>
      <c r="I3" s="162"/>
      <c r="J3" s="162">
        <v>0</v>
      </c>
      <c r="K3" s="162"/>
      <c r="L3" s="162"/>
      <c r="M3" s="162">
        <v>20</v>
      </c>
      <c r="N3" s="162">
        <v>10</v>
      </c>
      <c r="O3" s="162">
        <v>10</v>
      </c>
      <c r="P3" s="150">
        <v>2300</v>
      </c>
      <c r="Q3" s="164"/>
      <c r="R3" s="165" t="s">
        <v>247</v>
      </c>
      <c r="S3" s="166"/>
      <c r="T3" s="166"/>
      <c r="U3" s="166"/>
    </row>
    <row r="4" spans="1:21" ht="80" x14ac:dyDescent="0.2">
      <c r="A4" s="162">
        <v>2</v>
      </c>
      <c r="B4" s="163" t="s">
        <v>54</v>
      </c>
      <c r="C4" s="163" t="s">
        <v>248</v>
      </c>
      <c r="D4" s="162" t="s">
        <v>226</v>
      </c>
      <c r="E4" s="162">
        <v>17</v>
      </c>
      <c r="F4" s="162">
        <v>10</v>
      </c>
      <c r="G4" s="162"/>
      <c r="H4" s="162"/>
      <c r="I4" s="162">
        <v>10</v>
      </c>
      <c r="J4" s="162">
        <v>0</v>
      </c>
      <c r="K4" s="162"/>
      <c r="L4" s="162"/>
      <c r="M4" s="162">
        <v>7</v>
      </c>
      <c r="N4" s="162">
        <v>2</v>
      </c>
      <c r="O4" s="162">
        <v>5</v>
      </c>
      <c r="P4" s="150">
        <v>22000</v>
      </c>
      <c r="Q4" s="167"/>
      <c r="R4" s="168" t="s">
        <v>249</v>
      </c>
      <c r="S4" s="166"/>
      <c r="T4" s="166"/>
      <c r="U4" s="166"/>
    </row>
    <row r="5" spans="1:21" ht="128" x14ac:dyDescent="0.2">
      <c r="A5" s="162">
        <v>3</v>
      </c>
      <c r="B5" s="163" t="s">
        <v>56</v>
      </c>
      <c r="C5" s="163" t="s">
        <v>57</v>
      </c>
      <c r="D5" s="162" t="s">
        <v>226</v>
      </c>
      <c r="E5" s="162">
        <v>22</v>
      </c>
      <c r="F5" s="162">
        <v>20</v>
      </c>
      <c r="G5" s="162">
        <v>10</v>
      </c>
      <c r="H5" s="162"/>
      <c r="I5" s="162">
        <v>10</v>
      </c>
      <c r="J5" s="162">
        <v>0</v>
      </c>
      <c r="K5" s="162"/>
      <c r="L5" s="162"/>
      <c r="M5" s="162">
        <v>2</v>
      </c>
      <c r="N5" s="162">
        <v>1</v>
      </c>
      <c r="O5" s="162">
        <v>1</v>
      </c>
      <c r="P5" s="150">
        <v>35500</v>
      </c>
      <c r="Q5" s="167"/>
      <c r="R5" s="168" t="s">
        <v>250</v>
      </c>
      <c r="S5" s="166"/>
      <c r="T5" s="166"/>
      <c r="U5" s="166"/>
    </row>
    <row r="6" spans="1:21" ht="112" x14ac:dyDescent="0.2">
      <c r="A6" s="162">
        <v>4</v>
      </c>
      <c r="B6" s="163" t="s">
        <v>58</v>
      </c>
      <c r="C6" s="163" t="s">
        <v>59</v>
      </c>
      <c r="D6" s="162" t="s">
        <v>42</v>
      </c>
      <c r="E6" s="162">
        <v>12</v>
      </c>
      <c r="F6" s="162">
        <v>12</v>
      </c>
      <c r="G6" s="162"/>
      <c r="H6" s="162"/>
      <c r="I6" s="162">
        <v>12</v>
      </c>
      <c r="J6" s="162">
        <v>0</v>
      </c>
      <c r="K6" s="162"/>
      <c r="L6" s="162"/>
      <c r="M6" s="162">
        <v>0</v>
      </c>
      <c r="N6" s="162">
        <v>0</v>
      </c>
      <c r="O6" s="162">
        <v>0</v>
      </c>
      <c r="P6" s="150">
        <v>5900</v>
      </c>
      <c r="Q6" s="167"/>
      <c r="R6" s="168" t="s">
        <v>251</v>
      </c>
      <c r="S6" s="166"/>
      <c r="T6" s="166"/>
      <c r="U6" s="166"/>
    </row>
    <row r="7" spans="1:21" ht="112" x14ac:dyDescent="0.2">
      <c r="A7" s="162">
        <v>5</v>
      </c>
      <c r="B7" s="163" t="s">
        <v>60</v>
      </c>
      <c r="C7" s="163" t="s">
        <v>61</v>
      </c>
      <c r="D7" s="162" t="s">
        <v>42</v>
      </c>
      <c r="E7" s="162">
        <v>6</v>
      </c>
      <c r="F7" s="162">
        <v>6</v>
      </c>
      <c r="G7" s="162">
        <v>3</v>
      </c>
      <c r="H7" s="162"/>
      <c r="I7" s="162">
        <v>3</v>
      </c>
      <c r="J7" s="162">
        <v>0</v>
      </c>
      <c r="K7" s="162"/>
      <c r="L7" s="162"/>
      <c r="M7" s="162">
        <v>0</v>
      </c>
      <c r="N7" s="162">
        <v>0</v>
      </c>
      <c r="O7" s="162">
        <v>0</v>
      </c>
      <c r="P7" s="150">
        <v>3400</v>
      </c>
      <c r="Q7" s="167"/>
      <c r="R7" s="168" t="s">
        <v>252</v>
      </c>
      <c r="S7" s="166"/>
      <c r="T7" s="166"/>
      <c r="U7" s="166"/>
    </row>
    <row r="8" spans="1:21" ht="112" x14ac:dyDescent="0.2">
      <c r="A8" s="162">
        <v>6</v>
      </c>
      <c r="B8" s="163" t="s">
        <v>62</v>
      </c>
      <c r="C8" s="163" t="s">
        <v>63</v>
      </c>
      <c r="D8" s="162" t="s">
        <v>42</v>
      </c>
      <c r="E8" s="162">
        <v>6</v>
      </c>
      <c r="F8" s="162">
        <v>6</v>
      </c>
      <c r="G8" s="162">
        <v>3</v>
      </c>
      <c r="H8" s="162"/>
      <c r="I8" s="162">
        <v>3</v>
      </c>
      <c r="J8" s="162">
        <v>0</v>
      </c>
      <c r="K8" s="162"/>
      <c r="L8" s="162"/>
      <c r="M8" s="162">
        <v>0</v>
      </c>
      <c r="N8" s="162">
        <v>0</v>
      </c>
      <c r="O8" s="162">
        <v>0</v>
      </c>
      <c r="P8" s="150">
        <v>3400</v>
      </c>
      <c r="Q8" s="167"/>
      <c r="R8" s="168" t="s">
        <v>252</v>
      </c>
      <c r="S8" s="166"/>
      <c r="T8" s="166"/>
      <c r="U8" s="166"/>
    </row>
    <row r="9" spans="1:21" ht="112" x14ac:dyDescent="0.2">
      <c r="A9" s="162">
        <v>7</v>
      </c>
      <c r="B9" s="163" t="s">
        <v>64</v>
      </c>
      <c r="C9" s="163" t="s">
        <v>65</v>
      </c>
      <c r="D9" s="162" t="s">
        <v>42</v>
      </c>
      <c r="E9" s="162">
        <v>6</v>
      </c>
      <c r="F9" s="162">
        <v>6</v>
      </c>
      <c r="G9" s="162">
        <v>3</v>
      </c>
      <c r="H9" s="162"/>
      <c r="I9" s="162">
        <v>3</v>
      </c>
      <c r="J9" s="162">
        <v>0</v>
      </c>
      <c r="K9" s="162"/>
      <c r="L9" s="162"/>
      <c r="M9" s="162">
        <v>0</v>
      </c>
      <c r="N9" s="162">
        <v>0</v>
      </c>
      <c r="O9" s="162">
        <v>0</v>
      </c>
      <c r="P9" s="150">
        <v>3400</v>
      </c>
      <c r="Q9" s="167"/>
      <c r="R9" s="168" t="s">
        <v>252</v>
      </c>
      <c r="S9" s="166"/>
      <c r="T9" s="166"/>
      <c r="U9" s="166"/>
    </row>
    <row r="10" spans="1:21" ht="112" x14ac:dyDescent="0.2">
      <c r="A10" s="162">
        <v>8</v>
      </c>
      <c r="B10" s="163" t="s">
        <v>66</v>
      </c>
      <c r="C10" s="163" t="s">
        <v>67</v>
      </c>
      <c r="D10" s="162" t="s">
        <v>42</v>
      </c>
      <c r="E10" s="162">
        <v>6</v>
      </c>
      <c r="F10" s="162">
        <v>6</v>
      </c>
      <c r="G10" s="162">
        <v>3</v>
      </c>
      <c r="H10" s="162"/>
      <c r="I10" s="162">
        <v>3</v>
      </c>
      <c r="J10" s="162">
        <v>0</v>
      </c>
      <c r="K10" s="162"/>
      <c r="L10" s="162"/>
      <c r="M10" s="162">
        <v>0</v>
      </c>
      <c r="N10" s="162">
        <v>0</v>
      </c>
      <c r="O10" s="162">
        <v>0</v>
      </c>
      <c r="P10" s="150">
        <v>3400</v>
      </c>
      <c r="Q10" s="167"/>
      <c r="R10" s="168" t="s">
        <v>252</v>
      </c>
      <c r="S10" s="166"/>
      <c r="T10" s="166"/>
      <c r="U10" s="166"/>
    </row>
    <row r="11" spans="1:21" ht="112" x14ac:dyDescent="0.2">
      <c r="A11" s="162">
        <v>9</v>
      </c>
      <c r="B11" s="163" t="s">
        <v>68</v>
      </c>
      <c r="C11" s="163" t="s">
        <v>69</v>
      </c>
      <c r="D11" s="162" t="s">
        <v>42</v>
      </c>
      <c r="E11" s="162">
        <v>6</v>
      </c>
      <c r="F11" s="162">
        <v>6</v>
      </c>
      <c r="G11" s="162">
        <v>3</v>
      </c>
      <c r="H11" s="162"/>
      <c r="I11" s="162">
        <v>3</v>
      </c>
      <c r="J11" s="162">
        <v>0</v>
      </c>
      <c r="K11" s="162"/>
      <c r="L11" s="162"/>
      <c r="M11" s="162">
        <v>0</v>
      </c>
      <c r="N11" s="162">
        <v>0</v>
      </c>
      <c r="O11" s="162">
        <v>0</v>
      </c>
      <c r="P11" s="150">
        <v>3400</v>
      </c>
      <c r="Q11" s="167"/>
      <c r="R11" s="168" t="s">
        <v>252</v>
      </c>
      <c r="S11" s="166"/>
      <c r="T11" s="166"/>
      <c r="U11" s="166"/>
    </row>
    <row r="12" spans="1:21" ht="80" x14ac:dyDescent="0.2">
      <c r="A12" s="162">
        <v>10</v>
      </c>
      <c r="B12" s="163" t="s">
        <v>70</v>
      </c>
      <c r="C12" s="163" t="s">
        <v>71</v>
      </c>
      <c r="D12" s="162" t="s">
        <v>42</v>
      </c>
      <c r="E12" s="162">
        <v>30</v>
      </c>
      <c r="F12" s="162">
        <v>20</v>
      </c>
      <c r="G12" s="162">
        <v>20</v>
      </c>
      <c r="H12" s="162"/>
      <c r="I12" s="162"/>
      <c r="J12" s="162">
        <v>0</v>
      </c>
      <c r="K12" s="162"/>
      <c r="L12" s="162"/>
      <c r="M12" s="162">
        <v>10</v>
      </c>
      <c r="N12" s="162">
        <v>0</v>
      </c>
      <c r="O12" s="162">
        <v>10</v>
      </c>
      <c r="P12" s="151">
        <v>1900</v>
      </c>
      <c r="Q12" s="169"/>
      <c r="R12" s="170" t="s">
        <v>253</v>
      </c>
      <c r="S12" s="166"/>
      <c r="T12" s="166"/>
      <c r="U12" s="166"/>
    </row>
    <row r="13" spans="1:21" ht="80" x14ac:dyDescent="0.2">
      <c r="A13" s="162">
        <v>11</v>
      </c>
      <c r="B13" s="163" t="s">
        <v>72</v>
      </c>
      <c r="C13" s="163" t="s">
        <v>73</v>
      </c>
      <c r="D13" s="162" t="s">
        <v>42</v>
      </c>
      <c r="E13" s="162">
        <v>70</v>
      </c>
      <c r="F13" s="162">
        <v>10</v>
      </c>
      <c r="G13" s="162">
        <v>5</v>
      </c>
      <c r="H13" s="162"/>
      <c r="I13" s="162">
        <v>5</v>
      </c>
      <c r="J13" s="162">
        <v>0</v>
      </c>
      <c r="K13" s="162"/>
      <c r="L13" s="162"/>
      <c r="M13" s="162">
        <v>60</v>
      </c>
      <c r="N13" s="162">
        <v>50</v>
      </c>
      <c r="O13" s="162">
        <v>10</v>
      </c>
      <c r="P13" s="151">
        <v>4890</v>
      </c>
      <c r="Q13" s="169"/>
      <c r="R13" s="171" t="s">
        <v>254</v>
      </c>
      <c r="S13" s="166"/>
      <c r="T13" s="166"/>
      <c r="U13" s="166"/>
    </row>
    <row r="14" spans="1:21" ht="48" x14ac:dyDescent="0.2">
      <c r="A14" s="162">
        <v>12</v>
      </c>
      <c r="B14" s="163" t="s">
        <v>74</v>
      </c>
      <c r="C14" s="163" t="s">
        <v>75</v>
      </c>
      <c r="D14" s="162" t="s">
        <v>227</v>
      </c>
      <c r="E14" s="162">
        <v>23</v>
      </c>
      <c r="F14" s="162">
        <v>13</v>
      </c>
      <c r="G14" s="162">
        <v>10</v>
      </c>
      <c r="H14" s="162"/>
      <c r="I14" s="162">
        <v>3</v>
      </c>
      <c r="J14" s="162">
        <v>0</v>
      </c>
      <c r="K14" s="162"/>
      <c r="L14" s="162"/>
      <c r="M14" s="162">
        <v>10</v>
      </c>
      <c r="N14" s="162">
        <v>0</v>
      </c>
      <c r="O14" s="162">
        <v>10</v>
      </c>
      <c r="P14" s="151">
        <v>12500</v>
      </c>
      <c r="Q14" s="169"/>
      <c r="R14" s="170" t="s">
        <v>255</v>
      </c>
      <c r="S14" s="166"/>
      <c r="T14" s="166"/>
      <c r="U14" s="166"/>
    </row>
    <row r="15" spans="1:21" ht="192" x14ac:dyDescent="0.2">
      <c r="A15" s="162">
        <v>13</v>
      </c>
      <c r="B15" s="163" t="s">
        <v>76</v>
      </c>
      <c r="C15" s="163" t="s">
        <v>77</v>
      </c>
      <c r="D15" s="162" t="s">
        <v>42</v>
      </c>
      <c r="E15" s="162">
        <v>1</v>
      </c>
      <c r="F15" s="162">
        <v>1</v>
      </c>
      <c r="G15" s="162">
        <v>1</v>
      </c>
      <c r="H15" s="162"/>
      <c r="I15" s="162"/>
      <c r="J15" s="162">
        <v>0</v>
      </c>
      <c r="K15" s="162"/>
      <c r="L15" s="162"/>
      <c r="M15" s="162">
        <v>0</v>
      </c>
      <c r="N15" s="162">
        <v>0</v>
      </c>
      <c r="O15" s="162">
        <v>0</v>
      </c>
      <c r="P15" s="151">
        <v>129928</v>
      </c>
      <c r="Q15" s="169"/>
      <c r="R15" s="171" t="s">
        <v>256</v>
      </c>
      <c r="S15" s="166"/>
      <c r="T15" s="166"/>
      <c r="U15" s="166"/>
    </row>
    <row r="16" spans="1:21" ht="256" x14ac:dyDescent="0.2">
      <c r="A16" s="162">
        <v>14</v>
      </c>
      <c r="B16" s="163" t="s">
        <v>78</v>
      </c>
      <c r="C16" s="163" t="s">
        <v>79</v>
      </c>
      <c r="D16" s="162" t="s">
        <v>42</v>
      </c>
      <c r="E16" s="162">
        <v>4</v>
      </c>
      <c r="F16" s="162">
        <v>4</v>
      </c>
      <c r="G16" s="162">
        <v>4</v>
      </c>
      <c r="H16" s="162"/>
      <c r="I16" s="162"/>
      <c r="J16" s="162">
        <v>0</v>
      </c>
      <c r="K16" s="162"/>
      <c r="L16" s="162"/>
      <c r="M16" s="162">
        <v>0</v>
      </c>
      <c r="N16" s="162">
        <v>0</v>
      </c>
      <c r="O16" s="162">
        <v>0</v>
      </c>
      <c r="P16" s="151">
        <v>122485</v>
      </c>
      <c r="Q16" s="169"/>
      <c r="R16" s="170" t="s">
        <v>257</v>
      </c>
      <c r="S16" s="166"/>
      <c r="T16" s="166"/>
      <c r="U16" s="166"/>
    </row>
    <row r="17" spans="1:21" ht="64" x14ac:dyDescent="0.2">
      <c r="A17" s="162">
        <v>15</v>
      </c>
      <c r="B17" s="163" t="s">
        <v>80</v>
      </c>
      <c r="C17" s="163" t="s">
        <v>81</v>
      </c>
      <c r="D17" s="162" t="s">
        <v>42</v>
      </c>
      <c r="E17" s="162">
        <v>40</v>
      </c>
      <c r="F17" s="162">
        <v>0</v>
      </c>
      <c r="G17" s="162"/>
      <c r="H17" s="162"/>
      <c r="I17" s="162"/>
      <c r="J17" s="162">
        <v>0</v>
      </c>
      <c r="K17" s="162"/>
      <c r="L17" s="162"/>
      <c r="M17" s="162">
        <v>40</v>
      </c>
      <c r="N17" s="162">
        <v>20</v>
      </c>
      <c r="O17" s="162">
        <v>20</v>
      </c>
      <c r="P17" s="150">
        <v>200</v>
      </c>
      <c r="Q17" s="167"/>
      <c r="R17" s="168" t="s">
        <v>258</v>
      </c>
      <c r="S17" s="166"/>
      <c r="T17" s="166"/>
      <c r="U17" s="166"/>
    </row>
    <row r="18" spans="1:21" ht="80" x14ac:dyDescent="0.2">
      <c r="A18" s="162">
        <v>16</v>
      </c>
      <c r="B18" s="163" t="s">
        <v>82</v>
      </c>
      <c r="C18" s="172" t="s">
        <v>83</v>
      </c>
      <c r="D18" s="162" t="s">
        <v>42</v>
      </c>
      <c r="E18" s="162">
        <v>30</v>
      </c>
      <c r="F18" s="162">
        <v>3</v>
      </c>
      <c r="G18" s="162">
        <v>1</v>
      </c>
      <c r="H18" s="162"/>
      <c r="I18" s="162">
        <v>2</v>
      </c>
      <c r="J18" s="162">
        <v>0</v>
      </c>
      <c r="K18" s="162"/>
      <c r="L18" s="162"/>
      <c r="M18" s="162">
        <v>27</v>
      </c>
      <c r="N18" s="162">
        <v>25</v>
      </c>
      <c r="O18" s="162">
        <v>2</v>
      </c>
      <c r="P18" s="151">
        <v>32000</v>
      </c>
      <c r="Q18" s="169"/>
      <c r="R18" s="170" t="s">
        <v>259</v>
      </c>
      <c r="S18" s="166"/>
      <c r="T18" s="166"/>
      <c r="U18" s="166"/>
    </row>
    <row r="19" spans="1:21" ht="128" x14ac:dyDescent="0.2">
      <c r="A19" s="162">
        <v>17</v>
      </c>
      <c r="B19" s="163" t="s">
        <v>84</v>
      </c>
      <c r="C19" s="172" t="s">
        <v>85</v>
      </c>
      <c r="D19" s="162" t="s">
        <v>42</v>
      </c>
      <c r="E19" s="162">
        <v>20</v>
      </c>
      <c r="F19" s="162">
        <v>12</v>
      </c>
      <c r="G19" s="162">
        <v>7</v>
      </c>
      <c r="H19" s="162"/>
      <c r="I19" s="162">
        <v>5</v>
      </c>
      <c r="J19" s="162">
        <v>0</v>
      </c>
      <c r="K19" s="162"/>
      <c r="L19" s="162"/>
      <c r="M19" s="162">
        <v>8</v>
      </c>
      <c r="N19" s="162">
        <v>0</v>
      </c>
      <c r="O19" s="162">
        <v>8</v>
      </c>
      <c r="P19" s="151">
        <v>29000</v>
      </c>
      <c r="Q19" s="169"/>
      <c r="R19" s="170" t="s">
        <v>260</v>
      </c>
      <c r="S19" s="166"/>
      <c r="T19" s="166"/>
      <c r="U19" s="166"/>
    </row>
    <row r="20" spans="1:21" ht="128" x14ac:dyDescent="0.2">
      <c r="A20" s="162">
        <v>18</v>
      </c>
      <c r="B20" s="163" t="s">
        <v>86</v>
      </c>
      <c r="C20" s="172" t="s">
        <v>87</v>
      </c>
      <c r="D20" s="162" t="s">
        <v>42</v>
      </c>
      <c r="E20" s="162">
        <v>9</v>
      </c>
      <c r="F20" s="162">
        <v>7</v>
      </c>
      <c r="G20" s="162">
        <v>7</v>
      </c>
      <c r="H20" s="162"/>
      <c r="I20" s="162"/>
      <c r="J20" s="162">
        <v>0</v>
      </c>
      <c r="K20" s="162"/>
      <c r="L20" s="162"/>
      <c r="M20" s="162">
        <v>2</v>
      </c>
      <c r="N20" s="162">
        <v>0</v>
      </c>
      <c r="O20" s="162">
        <v>2</v>
      </c>
      <c r="P20" s="151">
        <v>59000</v>
      </c>
      <c r="Q20" s="169"/>
      <c r="R20" s="170" t="s">
        <v>261</v>
      </c>
      <c r="S20" s="166"/>
      <c r="T20" s="166"/>
      <c r="U20" s="166"/>
    </row>
    <row r="21" spans="1:21" ht="64" x14ac:dyDescent="0.2">
      <c r="A21" s="162">
        <v>19</v>
      </c>
      <c r="B21" s="163" t="s">
        <v>88</v>
      </c>
      <c r="C21" s="172" t="s">
        <v>89</v>
      </c>
      <c r="D21" s="162" t="s">
        <v>42</v>
      </c>
      <c r="E21" s="162">
        <v>38</v>
      </c>
      <c r="F21" s="162">
        <v>35</v>
      </c>
      <c r="G21" s="162">
        <v>5</v>
      </c>
      <c r="H21" s="162"/>
      <c r="I21" s="162">
        <v>30</v>
      </c>
      <c r="J21" s="162">
        <v>0</v>
      </c>
      <c r="K21" s="162"/>
      <c r="L21" s="162"/>
      <c r="M21" s="162">
        <v>3</v>
      </c>
      <c r="N21" s="162">
        <v>0</v>
      </c>
      <c r="O21" s="162">
        <v>3</v>
      </c>
      <c r="P21" s="151">
        <v>18400</v>
      </c>
      <c r="Q21" s="169"/>
      <c r="R21" s="170" t="s">
        <v>262</v>
      </c>
      <c r="S21" s="166"/>
      <c r="T21" s="166"/>
      <c r="U21" s="166"/>
    </row>
    <row r="22" spans="1:21" ht="80" x14ac:dyDescent="0.2">
      <c r="A22" s="162">
        <v>20</v>
      </c>
      <c r="B22" s="163" t="s">
        <v>90</v>
      </c>
      <c r="C22" s="172" t="s">
        <v>91</v>
      </c>
      <c r="D22" s="162" t="s">
        <v>42</v>
      </c>
      <c r="E22" s="162">
        <v>500</v>
      </c>
      <c r="F22" s="162">
        <v>500</v>
      </c>
      <c r="G22" s="162">
        <v>250</v>
      </c>
      <c r="H22" s="162"/>
      <c r="I22" s="162">
        <v>250</v>
      </c>
      <c r="J22" s="162">
        <v>0</v>
      </c>
      <c r="K22" s="162"/>
      <c r="L22" s="162"/>
      <c r="M22" s="162">
        <v>0</v>
      </c>
      <c r="N22" s="162">
        <v>0</v>
      </c>
      <c r="O22" s="162">
        <v>0</v>
      </c>
      <c r="P22" s="151">
        <v>15829</v>
      </c>
      <c r="Q22" s="169"/>
      <c r="R22" s="170" t="s">
        <v>263</v>
      </c>
      <c r="S22" s="166"/>
      <c r="T22" s="166"/>
      <c r="U22" s="166"/>
    </row>
    <row r="23" spans="1:21" ht="80" x14ac:dyDescent="0.2">
      <c r="A23" s="162">
        <v>21</v>
      </c>
      <c r="B23" s="163" t="s">
        <v>92</v>
      </c>
      <c r="C23" s="172" t="s">
        <v>93</v>
      </c>
      <c r="D23" s="162" t="s">
        <v>228</v>
      </c>
      <c r="E23" s="162">
        <v>10</v>
      </c>
      <c r="F23" s="162">
        <v>6</v>
      </c>
      <c r="G23" s="162">
        <v>3</v>
      </c>
      <c r="H23" s="162"/>
      <c r="I23" s="162">
        <v>3</v>
      </c>
      <c r="J23" s="162">
        <v>0</v>
      </c>
      <c r="K23" s="162"/>
      <c r="L23" s="162"/>
      <c r="M23" s="162">
        <v>4</v>
      </c>
      <c r="N23" s="162">
        <v>2</v>
      </c>
      <c r="O23" s="162">
        <v>2</v>
      </c>
      <c r="P23" s="151">
        <v>24447</v>
      </c>
      <c r="Q23" s="169"/>
      <c r="R23" s="170" t="s">
        <v>264</v>
      </c>
      <c r="S23" s="166"/>
      <c r="T23" s="166"/>
      <c r="U23" s="166"/>
    </row>
    <row r="24" spans="1:21" ht="80" x14ac:dyDescent="0.2">
      <c r="A24" s="162">
        <v>22</v>
      </c>
      <c r="B24" s="163" t="s">
        <v>94</v>
      </c>
      <c r="C24" s="172" t="s">
        <v>95</v>
      </c>
      <c r="D24" s="162" t="s">
        <v>228</v>
      </c>
      <c r="E24" s="162">
        <v>12</v>
      </c>
      <c r="F24" s="162">
        <v>6</v>
      </c>
      <c r="G24" s="162">
        <v>3</v>
      </c>
      <c r="H24" s="162"/>
      <c r="I24" s="162">
        <v>3</v>
      </c>
      <c r="J24" s="162">
        <v>0</v>
      </c>
      <c r="K24" s="162"/>
      <c r="L24" s="162"/>
      <c r="M24" s="162">
        <v>6</v>
      </c>
      <c r="N24" s="162">
        <v>4</v>
      </c>
      <c r="O24" s="162">
        <v>2</v>
      </c>
      <c r="P24" s="150">
        <v>17678</v>
      </c>
      <c r="Q24" s="167"/>
      <c r="R24" s="168" t="s">
        <v>265</v>
      </c>
      <c r="S24" s="166"/>
      <c r="T24" s="166"/>
      <c r="U24" s="166"/>
    </row>
    <row r="25" spans="1:21" ht="80" x14ac:dyDescent="0.2">
      <c r="A25" s="162">
        <v>23</v>
      </c>
      <c r="B25" s="163" t="s">
        <v>96</v>
      </c>
      <c r="C25" s="172" t="s">
        <v>97</v>
      </c>
      <c r="D25" s="162" t="s">
        <v>228</v>
      </c>
      <c r="E25" s="162">
        <v>22</v>
      </c>
      <c r="F25" s="162">
        <v>16</v>
      </c>
      <c r="G25" s="162">
        <v>8</v>
      </c>
      <c r="H25" s="162"/>
      <c r="I25" s="162">
        <v>8</v>
      </c>
      <c r="J25" s="162">
        <v>0</v>
      </c>
      <c r="K25" s="162"/>
      <c r="L25" s="162"/>
      <c r="M25" s="162">
        <v>6</v>
      </c>
      <c r="N25" s="162">
        <v>4</v>
      </c>
      <c r="O25" s="162">
        <v>2</v>
      </c>
      <c r="P25" s="150">
        <v>10850</v>
      </c>
      <c r="Q25" s="167"/>
      <c r="R25" s="168" t="s">
        <v>266</v>
      </c>
      <c r="S25" s="166"/>
      <c r="T25" s="166"/>
      <c r="U25" s="166"/>
    </row>
    <row r="26" spans="1:21" ht="96" x14ac:dyDescent="0.2">
      <c r="A26" s="162">
        <v>24</v>
      </c>
      <c r="B26" s="163" t="s">
        <v>98</v>
      </c>
      <c r="C26" s="172" t="s">
        <v>99</v>
      </c>
      <c r="D26" s="162" t="s">
        <v>228</v>
      </c>
      <c r="E26" s="162">
        <v>22</v>
      </c>
      <c r="F26" s="162">
        <v>16</v>
      </c>
      <c r="G26" s="162">
        <v>8</v>
      </c>
      <c r="H26" s="162"/>
      <c r="I26" s="162">
        <v>8</v>
      </c>
      <c r="J26" s="162">
        <v>0</v>
      </c>
      <c r="K26" s="162"/>
      <c r="L26" s="162"/>
      <c r="M26" s="162">
        <v>6</v>
      </c>
      <c r="N26" s="162">
        <v>4</v>
      </c>
      <c r="O26" s="162">
        <v>2</v>
      </c>
      <c r="P26" s="150">
        <v>17000</v>
      </c>
      <c r="Q26" s="167"/>
      <c r="R26" s="168" t="s">
        <v>267</v>
      </c>
      <c r="S26" s="166"/>
      <c r="T26" s="166"/>
      <c r="U26" s="166"/>
    </row>
    <row r="27" spans="1:21" ht="96" x14ac:dyDescent="0.2">
      <c r="A27" s="162">
        <v>25</v>
      </c>
      <c r="B27" s="163" t="s">
        <v>100</v>
      </c>
      <c r="C27" s="172" t="s">
        <v>101</v>
      </c>
      <c r="D27" s="162" t="s">
        <v>42</v>
      </c>
      <c r="E27" s="162">
        <v>15</v>
      </c>
      <c r="F27" s="162">
        <v>15</v>
      </c>
      <c r="G27" s="162">
        <v>15</v>
      </c>
      <c r="H27" s="162"/>
      <c r="I27" s="162"/>
      <c r="J27" s="162">
        <v>0</v>
      </c>
      <c r="K27" s="162"/>
      <c r="L27" s="162"/>
      <c r="M27" s="162">
        <v>0</v>
      </c>
      <c r="N27" s="162">
        <v>0</v>
      </c>
      <c r="O27" s="162">
        <v>0</v>
      </c>
      <c r="P27" s="150">
        <v>13500</v>
      </c>
      <c r="Q27" s="167"/>
      <c r="R27" s="168" t="s">
        <v>268</v>
      </c>
      <c r="S27" s="166"/>
      <c r="T27" s="166"/>
      <c r="U27" s="166"/>
    </row>
    <row r="28" spans="1:21" ht="128" x14ac:dyDescent="0.2">
      <c r="A28" s="162">
        <v>26</v>
      </c>
      <c r="B28" s="163" t="s">
        <v>102</v>
      </c>
      <c r="C28" s="172" t="s">
        <v>103</v>
      </c>
      <c r="D28" s="162" t="s">
        <v>226</v>
      </c>
      <c r="E28" s="162">
        <v>6</v>
      </c>
      <c r="F28" s="162">
        <v>6</v>
      </c>
      <c r="G28" s="162"/>
      <c r="H28" s="162"/>
      <c r="I28" s="162">
        <v>6</v>
      </c>
      <c r="J28" s="162">
        <v>0</v>
      </c>
      <c r="K28" s="162"/>
      <c r="L28" s="162"/>
      <c r="M28" s="162">
        <v>0</v>
      </c>
      <c r="N28" s="162">
        <v>0</v>
      </c>
      <c r="O28" s="162">
        <v>0</v>
      </c>
      <c r="P28" s="150">
        <v>34900</v>
      </c>
      <c r="Q28" s="167"/>
      <c r="R28" s="168" t="s">
        <v>269</v>
      </c>
      <c r="S28" s="166"/>
      <c r="T28" s="166"/>
      <c r="U28" s="166"/>
    </row>
    <row r="29" spans="1:21" ht="128" x14ac:dyDescent="0.2">
      <c r="A29" s="162">
        <v>27</v>
      </c>
      <c r="B29" s="163" t="s">
        <v>104</v>
      </c>
      <c r="C29" s="172" t="s">
        <v>105</v>
      </c>
      <c r="D29" s="162" t="s">
        <v>42</v>
      </c>
      <c r="E29" s="162">
        <v>20</v>
      </c>
      <c r="F29" s="162">
        <v>20</v>
      </c>
      <c r="G29" s="162">
        <v>20</v>
      </c>
      <c r="H29" s="162"/>
      <c r="I29" s="162"/>
      <c r="J29" s="162">
        <v>0</v>
      </c>
      <c r="K29" s="162"/>
      <c r="L29" s="162"/>
      <c r="M29" s="162">
        <v>0</v>
      </c>
      <c r="N29" s="162">
        <v>0</v>
      </c>
      <c r="O29" s="162">
        <v>0</v>
      </c>
      <c r="P29" s="151">
        <v>5900</v>
      </c>
      <c r="Q29" s="169"/>
      <c r="R29" s="170" t="s">
        <v>270</v>
      </c>
      <c r="S29" s="166"/>
      <c r="T29" s="166"/>
      <c r="U29" s="166"/>
    </row>
    <row r="30" spans="1:21" ht="96" x14ac:dyDescent="0.2">
      <c r="A30" s="162">
        <v>28</v>
      </c>
      <c r="B30" s="163" t="s">
        <v>106</v>
      </c>
      <c r="C30" s="172" t="s">
        <v>107</v>
      </c>
      <c r="D30" s="162" t="s">
        <v>42</v>
      </c>
      <c r="E30" s="162">
        <v>30</v>
      </c>
      <c r="F30" s="162">
        <v>30</v>
      </c>
      <c r="G30" s="162"/>
      <c r="H30" s="162"/>
      <c r="I30" s="162">
        <v>30</v>
      </c>
      <c r="J30" s="162">
        <v>0</v>
      </c>
      <c r="K30" s="162"/>
      <c r="L30" s="162"/>
      <c r="M30" s="162">
        <v>0</v>
      </c>
      <c r="N30" s="162">
        <v>0</v>
      </c>
      <c r="O30" s="162">
        <v>0</v>
      </c>
      <c r="P30" s="151">
        <v>21693</v>
      </c>
      <c r="Q30" s="169"/>
      <c r="R30" s="170" t="s">
        <v>271</v>
      </c>
      <c r="S30" s="166"/>
      <c r="T30" s="166"/>
      <c r="U30" s="166"/>
    </row>
    <row r="31" spans="1:21" ht="160" x14ac:dyDescent="0.2">
      <c r="A31" s="162">
        <v>29</v>
      </c>
      <c r="B31" s="163" t="s">
        <v>108</v>
      </c>
      <c r="C31" s="172" t="s">
        <v>109</v>
      </c>
      <c r="D31" s="162" t="s">
        <v>42</v>
      </c>
      <c r="E31" s="162">
        <v>62</v>
      </c>
      <c r="F31" s="162">
        <v>55</v>
      </c>
      <c r="G31" s="162">
        <v>20</v>
      </c>
      <c r="H31" s="162"/>
      <c r="I31" s="162">
        <v>35</v>
      </c>
      <c r="J31" s="162">
        <v>0</v>
      </c>
      <c r="K31" s="162"/>
      <c r="L31" s="162"/>
      <c r="M31" s="162">
        <v>7</v>
      </c>
      <c r="N31" s="162">
        <v>5</v>
      </c>
      <c r="O31" s="162">
        <v>2</v>
      </c>
      <c r="P31" s="151">
        <v>2521</v>
      </c>
      <c r="Q31" s="169"/>
      <c r="R31" s="170" t="s">
        <v>272</v>
      </c>
      <c r="S31" s="166"/>
      <c r="T31" s="166"/>
      <c r="U31" s="166"/>
    </row>
    <row r="32" spans="1:21" ht="176" x14ac:dyDescent="0.2">
      <c r="A32" s="162">
        <v>30</v>
      </c>
      <c r="B32" s="163" t="s">
        <v>110</v>
      </c>
      <c r="C32" s="172" t="s">
        <v>111</v>
      </c>
      <c r="D32" s="162" t="s">
        <v>226</v>
      </c>
      <c r="E32" s="162">
        <v>15</v>
      </c>
      <c r="F32" s="162">
        <v>5</v>
      </c>
      <c r="G32" s="162"/>
      <c r="H32" s="162"/>
      <c r="I32" s="162">
        <v>5</v>
      </c>
      <c r="J32" s="162">
        <v>0</v>
      </c>
      <c r="K32" s="162"/>
      <c r="L32" s="162"/>
      <c r="M32" s="162">
        <v>10</v>
      </c>
      <c r="N32" s="162">
        <v>5</v>
      </c>
      <c r="O32" s="162">
        <v>5</v>
      </c>
      <c r="P32" s="150">
        <v>21000</v>
      </c>
      <c r="Q32" s="167"/>
      <c r="R32" s="168" t="s">
        <v>273</v>
      </c>
      <c r="S32" s="166"/>
      <c r="T32" s="166"/>
      <c r="U32" s="166"/>
    </row>
    <row r="33" spans="1:21" ht="112" x14ac:dyDescent="0.2">
      <c r="A33" s="162">
        <v>31</v>
      </c>
      <c r="B33" s="163" t="s">
        <v>112</v>
      </c>
      <c r="C33" s="172" t="s">
        <v>113</v>
      </c>
      <c r="D33" s="162" t="s">
        <v>42</v>
      </c>
      <c r="E33" s="162">
        <v>5</v>
      </c>
      <c r="F33" s="162">
        <v>5</v>
      </c>
      <c r="G33" s="162">
        <v>5</v>
      </c>
      <c r="H33" s="162"/>
      <c r="I33" s="162"/>
      <c r="J33" s="162">
        <v>0</v>
      </c>
      <c r="K33" s="162"/>
      <c r="L33" s="162"/>
      <c r="M33" s="162">
        <v>0</v>
      </c>
      <c r="N33" s="162">
        <v>0</v>
      </c>
      <c r="O33" s="162">
        <v>0</v>
      </c>
      <c r="P33" s="150">
        <v>13900</v>
      </c>
      <c r="Q33" s="167"/>
      <c r="R33" s="168" t="s">
        <v>274</v>
      </c>
      <c r="S33" s="166"/>
      <c r="T33" s="166"/>
      <c r="U33" s="166"/>
    </row>
    <row r="34" spans="1:21" ht="224" x14ac:dyDescent="0.2">
      <c r="A34" s="162">
        <v>32</v>
      </c>
      <c r="B34" s="163" t="s">
        <v>114</v>
      </c>
      <c r="C34" s="172" t="s">
        <v>115</v>
      </c>
      <c r="D34" s="162" t="s">
        <v>229</v>
      </c>
      <c r="E34" s="162">
        <v>7</v>
      </c>
      <c r="F34" s="162">
        <v>5</v>
      </c>
      <c r="G34" s="162">
        <v>5</v>
      </c>
      <c r="H34" s="162"/>
      <c r="I34" s="162"/>
      <c r="J34" s="162">
        <v>0</v>
      </c>
      <c r="K34" s="162"/>
      <c r="L34" s="162"/>
      <c r="M34" s="162">
        <v>2</v>
      </c>
      <c r="N34" s="162">
        <v>2</v>
      </c>
      <c r="O34" s="162">
        <v>0</v>
      </c>
      <c r="P34" s="150">
        <v>160000</v>
      </c>
      <c r="Q34" s="167"/>
      <c r="R34" s="168" t="s">
        <v>275</v>
      </c>
      <c r="S34" s="166"/>
      <c r="T34" s="166"/>
      <c r="U34" s="166"/>
    </row>
    <row r="35" spans="1:21" ht="48" x14ac:dyDescent="0.2">
      <c r="A35" s="162">
        <v>33</v>
      </c>
      <c r="B35" s="163" t="s">
        <v>116</v>
      </c>
      <c r="C35" s="163" t="s">
        <v>117</v>
      </c>
      <c r="D35" s="162" t="s">
        <v>42</v>
      </c>
      <c r="E35" s="162">
        <v>15</v>
      </c>
      <c r="F35" s="162">
        <v>15</v>
      </c>
      <c r="G35" s="162"/>
      <c r="H35" s="162"/>
      <c r="I35" s="162">
        <v>15</v>
      </c>
      <c r="J35" s="162">
        <v>0</v>
      </c>
      <c r="K35" s="162"/>
      <c r="L35" s="162"/>
      <c r="M35" s="162">
        <v>0</v>
      </c>
      <c r="N35" s="162">
        <v>0</v>
      </c>
      <c r="O35" s="162">
        <v>0</v>
      </c>
      <c r="P35" s="151">
        <v>14700</v>
      </c>
      <c r="Q35" s="169"/>
      <c r="R35" s="170" t="s">
        <v>276</v>
      </c>
      <c r="S35" s="166"/>
      <c r="T35" s="166"/>
      <c r="U35" s="166"/>
    </row>
    <row r="36" spans="1:21" ht="160" x14ac:dyDescent="0.2">
      <c r="A36" s="162">
        <v>34</v>
      </c>
      <c r="B36" s="163" t="s">
        <v>118</v>
      </c>
      <c r="C36" s="163" t="s">
        <v>119</v>
      </c>
      <c r="D36" s="162" t="s">
        <v>42</v>
      </c>
      <c r="E36" s="162">
        <v>15</v>
      </c>
      <c r="F36" s="162">
        <v>5</v>
      </c>
      <c r="G36" s="162"/>
      <c r="H36" s="162"/>
      <c r="I36" s="162">
        <v>5</v>
      </c>
      <c r="J36" s="162">
        <v>0</v>
      </c>
      <c r="K36" s="162"/>
      <c r="L36" s="162"/>
      <c r="M36" s="162">
        <v>10</v>
      </c>
      <c r="N36" s="162">
        <v>5</v>
      </c>
      <c r="O36" s="162">
        <v>5</v>
      </c>
      <c r="P36" s="151">
        <v>12400</v>
      </c>
      <c r="Q36" s="169"/>
      <c r="R36" s="170" t="s">
        <v>277</v>
      </c>
      <c r="S36" s="166"/>
      <c r="T36" s="166"/>
      <c r="U36" s="166"/>
    </row>
    <row r="37" spans="1:21" ht="112" x14ac:dyDescent="0.2">
      <c r="A37" s="162">
        <v>35</v>
      </c>
      <c r="B37" s="163" t="s">
        <v>120</v>
      </c>
      <c r="C37" s="163" t="s">
        <v>121</v>
      </c>
      <c r="D37" s="162" t="s">
        <v>42</v>
      </c>
      <c r="E37" s="162">
        <v>12</v>
      </c>
      <c r="F37" s="162">
        <v>10</v>
      </c>
      <c r="G37" s="162">
        <v>5</v>
      </c>
      <c r="H37" s="162"/>
      <c r="I37" s="162">
        <v>5</v>
      </c>
      <c r="J37" s="162">
        <v>0</v>
      </c>
      <c r="K37" s="162"/>
      <c r="L37" s="162"/>
      <c r="M37" s="162">
        <v>2</v>
      </c>
      <c r="N37" s="162">
        <v>0</v>
      </c>
      <c r="O37" s="162">
        <v>2</v>
      </c>
      <c r="P37" s="151">
        <v>12900</v>
      </c>
      <c r="Q37" s="169"/>
      <c r="R37" s="170" t="s">
        <v>278</v>
      </c>
      <c r="S37" s="166"/>
      <c r="T37" s="166"/>
      <c r="U37" s="166"/>
    </row>
    <row r="38" spans="1:21" ht="256" x14ac:dyDescent="0.2">
      <c r="A38" s="162">
        <v>36</v>
      </c>
      <c r="B38" s="163" t="s">
        <v>122</v>
      </c>
      <c r="C38" s="163" t="s">
        <v>123</v>
      </c>
      <c r="D38" s="162" t="s">
        <v>226</v>
      </c>
      <c r="E38" s="162">
        <v>5</v>
      </c>
      <c r="F38" s="162">
        <v>5</v>
      </c>
      <c r="G38" s="162">
        <v>5</v>
      </c>
      <c r="H38" s="162"/>
      <c r="I38" s="162"/>
      <c r="J38" s="162">
        <v>0</v>
      </c>
      <c r="K38" s="162"/>
      <c r="L38" s="162"/>
      <c r="M38" s="162">
        <v>0</v>
      </c>
      <c r="N38" s="162">
        <v>0</v>
      </c>
      <c r="O38" s="162">
        <v>0</v>
      </c>
      <c r="P38" s="150">
        <v>34600</v>
      </c>
      <c r="Q38" s="167"/>
      <c r="R38" s="168" t="s">
        <v>279</v>
      </c>
      <c r="S38" s="166"/>
      <c r="T38" s="166"/>
      <c r="U38" s="166"/>
    </row>
    <row r="39" spans="1:21" ht="176" x14ac:dyDescent="0.2">
      <c r="A39" s="162">
        <v>37</v>
      </c>
      <c r="B39" s="163" t="s">
        <v>124</v>
      </c>
      <c r="C39" s="163" t="s">
        <v>125</v>
      </c>
      <c r="D39" s="162" t="s">
        <v>226</v>
      </c>
      <c r="E39" s="162">
        <v>5</v>
      </c>
      <c r="F39" s="162">
        <v>5</v>
      </c>
      <c r="G39" s="162">
        <v>5</v>
      </c>
      <c r="H39" s="162"/>
      <c r="I39" s="162"/>
      <c r="J39" s="162">
        <v>0</v>
      </c>
      <c r="K39" s="162"/>
      <c r="L39" s="162"/>
      <c r="M39" s="162">
        <v>0</v>
      </c>
      <c r="N39" s="162">
        <v>0</v>
      </c>
      <c r="O39" s="162">
        <v>0</v>
      </c>
      <c r="P39" s="150">
        <v>29340</v>
      </c>
      <c r="Q39" s="167"/>
      <c r="R39" s="168" t="s">
        <v>280</v>
      </c>
      <c r="S39" s="166"/>
      <c r="T39" s="166"/>
      <c r="U39" s="166"/>
    </row>
    <row r="40" spans="1:21" ht="256" x14ac:dyDescent="0.2">
      <c r="A40" s="162">
        <v>38</v>
      </c>
      <c r="B40" s="163" t="s">
        <v>126</v>
      </c>
      <c r="C40" s="163" t="s">
        <v>127</v>
      </c>
      <c r="D40" s="162" t="s">
        <v>42</v>
      </c>
      <c r="E40" s="162">
        <v>3</v>
      </c>
      <c r="F40" s="162">
        <v>3</v>
      </c>
      <c r="G40" s="162">
        <v>3</v>
      </c>
      <c r="H40" s="162"/>
      <c r="I40" s="162"/>
      <c r="J40" s="162">
        <v>0</v>
      </c>
      <c r="K40" s="162"/>
      <c r="L40" s="162"/>
      <c r="M40" s="162">
        <v>0</v>
      </c>
      <c r="N40" s="162">
        <v>0</v>
      </c>
      <c r="O40" s="162">
        <v>0</v>
      </c>
      <c r="P40" s="151">
        <v>132727</v>
      </c>
      <c r="Q40" s="169"/>
      <c r="R40" s="170" t="s">
        <v>281</v>
      </c>
      <c r="S40" s="166"/>
      <c r="T40" s="166"/>
      <c r="U40" s="166"/>
    </row>
    <row r="41" spans="1:21" ht="160" x14ac:dyDescent="0.2">
      <c r="A41" s="162">
        <v>39</v>
      </c>
      <c r="B41" s="163" t="s">
        <v>128</v>
      </c>
      <c r="C41" s="163" t="s">
        <v>129</v>
      </c>
      <c r="D41" s="162" t="s">
        <v>42</v>
      </c>
      <c r="E41" s="162">
        <v>1</v>
      </c>
      <c r="F41" s="162">
        <v>1</v>
      </c>
      <c r="G41" s="162">
        <v>1</v>
      </c>
      <c r="H41" s="162"/>
      <c r="I41" s="162"/>
      <c r="J41" s="162">
        <v>0</v>
      </c>
      <c r="K41" s="162"/>
      <c r="L41" s="162"/>
      <c r="M41" s="162">
        <v>0</v>
      </c>
      <c r="N41" s="162">
        <v>0</v>
      </c>
      <c r="O41" s="162">
        <v>0</v>
      </c>
      <c r="P41" s="151">
        <v>15000</v>
      </c>
      <c r="Q41" s="169"/>
      <c r="R41" s="171" t="s">
        <v>282</v>
      </c>
      <c r="S41" s="166"/>
      <c r="T41" s="166"/>
      <c r="U41" s="166"/>
    </row>
    <row r="42" spans="1:21" ht="96" x14ac:dyDescent="0.2">
      <c r="A42" s="162">
        <v>40</v>
      </c>
      <c r="B42" s="163" t="s">
        <v>130</v>
      </c>
      <c r="C42" s="163" t="s">
        <v>131</v>
      </c>
      <c r="D42" s="162" t="s">
        <v>42</v>
      </c>
      <c r="E42" s="162">
        <v>13</v>
      </c>
      <c r="F42" s="162">
        <v>5</v>
      </c>
      <c r="G42" s="162">
        <v>5</v>
      </c>
      <c r="H42" s="162"/>
      <c r="I42" s="162"/>
      <c r="J42" s="162">
        <v>0</v>
      </c>
      <c r="K42" s="162"/>
      <c r="L42" s="162"/>
      <c r="M42" s="162">
        <v>8</v>
      </c>
      <c r="N42" s="162">
        <v>3</v>
      </c>
      <c r="O42" s="162">
        <v>5</v>
      </c>
      <c r="P42" s="151">
        <v>15200</v>
      </c>
      <c r="Q42" s="169"/>
      <c r="R42" s="170" t="s">
        <v>283</v>
      </c>
      <c r="S42" s="166"/>
      <c r="T42" s="166"/>
      <c r="U42" s="166"/>
    </row>
    <row r="43" spans="1:21" ht="112" x14ac:dyDescent="0.2">
      <c r="A43" s="162">
        <v>41</v>
      </c>
      <c r="B43" s="163" t="s">
        <v>132</v>
      </c>
      <c r="C43" s="163" t="s">
        <v>133</v>
      </c>
      <c r="D43" s="162" t="s">
        <v>42</v>
      </c>
      <c r="E43" s="162">
        <v>20</v>
      </c>
      <c r="F43" s="162">
        <v>20</v>
      </c>
      <c r="G43" s="162">
        <v>20</v>
      </c>
      <c r="H43" s="162"/>
      <c r="I43" s="162"/>
      <c r="J43" s="162">
        <v>0</v>
      </c>
      <c r="K43" s="162"/>
      <c r="L43" s="162"/>
      <c r="M43" s="162">
        <v>0</v>
      </c>
      <c r="N43" s="162">
        <v>0</v>
      </c>
      <c r="O43" s="162">
        <v>0</v>
      </c>
      <c r="P43" s="151">
        <v>430</v>
      </c>
      <c r="Q43" s="169"/>
      <c r="R43" s="170" t="s">
        <v>284</v>
      </c>
      <c r="S43" s="166"/>
      <c r="T43" s="166"/>
      <c r="U43" s="166"/>
    </row>
    <row r="44" spans="1:21" ht="144" x14ac:dyDescent="0.2">
      <c r="A44" s="162">
        <v>42</v>
      </c>
      <c r="B44" s="163" t="s">
        <v>134</v>
      </c>
      <c r="C44" s="163" t="s">
        <v>135</v>
      </c>
      <c r="D44" s="162" t="s">
        <v>42</v>
      </c>
      <c r="E44" s="162">
        <v>20</v>
      </c>
      <c r="F44" s="162">
        <v>20</v>
      </c>
      <c r="G44" s="162">
        <v>20</v>
      </c>
      <c r="H44" s="162"/>
      <c r="I44" s="162"/>
      <c r="J44" s="162">
        <v>0</v>
      </c>
      <c r="K44" s="162"/>
      <c r="L44" s="162"/>
      <c r="M44" s="162">
        <v>0</v>
      </c>
      <c r="N44" s="162">
        <v>0</v>
      </c>
      <c r="O44" s="162">
        <v>0</v>
      </c>
      <c r="P44" s="151">
        <v>900</v>
      </c>
      <c r="Q44" s="169"/>
      <c r="R44" s="170" t="s">
        <v>285</v>
      </c>
      <c r="S44" s="166"/>
      <c r="T44" s="166"/>
      <c r="U44" s="166"/>
    </row>
    <row r="45" spans="1:21" ht="80" x14ac:dyDescent="0.2">
      <c r="A45" s="162">
        <v>43</v>
      </c>
      <c r="B45" s="163" t="s">
        <v>136</v>
      </c>
      <c r="C45" s="163" t="s">
        <v>137</v>
      </c>
      <c r="D45" s="162" t="s">
        <v>42</v>
      </c>
      <c r="E45" s="162">
        <v>52</v>
      </c>
      <c r="F45" s="162">
        <v>50</v>
      </c>
      <c r="G45" s="162">
        <v>25</v>
      </c>
      <c r="H45" s="162"/>
      <c r="I45" s="162">
        <v>25</v>
      </c>
      <c r="J45" s="162">
        <v>0</v>
      </c>
      <c r="K45" s="162"/>
      <c r="L45" s="162"/>
      <c r="M45" s="162">
        <v>2</v>
      </c>
      <c r="N45" s="162">
        <v>1</v>
      </c>
      <c r="O45" s="162">
        <v>1</v>
      </c>
      <c r="P45" s="150">
        <v>33000</v>
      </c>
      <c r="Q45" s="167"/>
      <c r="R45" s="168" t="s">
        <v>286</v>
      </c>
      <c r="S45" s="166"/>
      <c r="T45" s="166"/>
      <c r="U45" s="166"/>
    </row>
    <row r="46" spans="1:21" ht="80" x14ac:dyDescent="0.2">
      <c r="A46" s="162">
        <v>44</v>
      </c>
      <c r="B46" s="163" t="s">
        <v>138</v>
      </c>
      <c r="C46" s="163" t="s">
        <v>139</v>
      </c>
      <c r="D46" s="162" t="s">
        <v>42</v>
      </c>
      <c r="E46" s="162">
        <v>52</v>
      </c>
      <c r="F46" s="162">
        <v>50</v>
      </c>
      <c r="G46" s="162">
        <v>25</v>
      </c>
      <c r="H46" s="162"/>
      <c r="I46" s="162">
        <v>25</v>
      </c>
      <c r="J46" s="162">
        <v>0</v>
      </c>
      <c r="K46" s="162"/>
      <c r="L46" s="162"/>
      <c r="M46" s="162">
        <v>2</v>
      </c>
      <c r="N46" s="162">
        <v>1</v>
      </c>
      <c r="O46" s="162">
        <v>1</v>
      </c>
      <c r="P46" s="150">
        <v>12100</v>
      </c>
      <c r="Q46" s="167"/>
      <c r="R46" s="168" t="s">
        <v>287</v>
      </c>
      <c r="S46" s="166"/>
      <c r="T46" s="166"/>
      <c r="U46" s="166"/>
    </row>
    <row r="47" spans="1:21" ht="80" x14ac:dyDescent="0.2">
      <c r="A47" s="162">
        <v>45</v>
      </c>
      <c r="B47" s="163" t="s">
        <v>140</v>
      </c>
      <c r="C47" s="163" t="s">
        <v>141</v>
      </c>
      <c r="D47" s="162" t="s">
        <v>42</v>
      </c>
      <c r="E47" s="162">
        <v>52</v>
      </c>
      <c r="F47" s="162">
        <v>50</v>
      </c>
      <c r="G47" s="162">
        <v>25</v>
      </c>
      <c r="H47" s="162"/>
      <c r="I47" s="162">
        <v>25</v>
      </c>
      <c r="J47" s="162">
        <v>0</v>
      </c>
      <c r="K47" s="162"/>
      <c r="L47" s="162"/>
      <c r="M47" s="162">
        <v>2</v>
      </c>
      <c r="N47" s="162">
        <v>1</v>
      </c>
      <c r="O47" s="162">
        <v>1</v>
      </c>
      <c r="P47" s="150">
        <v>12100</v>
      </c>
      <c r="Q47" s="167"/>
      <c r="R47" s="168" t="s">
        <v>287</v>
      </c>
      <c r="S47" s="166"/>
      <c r="T47" s="166"/>
      <c r="U47" s="166"/>
    </row>
    <row r="48" spans="1:21" ht="80" x14ac:dyDescent="0.2">
      <c r="A48" s="162">
        <v>46</v>
      </c>
      <c r="B48" s="163" t="s">
        <v>142</v>
      </c>
      <c r="C48" s="163" t="s">
        <v>143</v>
      </c>
      <c r="D48" s="162" t="s">
        <v>42</v>
      </c>
      <c r="E48" s="162">
        <v>77</v>
      </c>
      <c r="F48" s="162">
        <v>75</v>
      </c>
      <c r="G48" s="162">
        <v>50</v>
      </c>
      <c r="H48" s="162"/>
      <c r="I48" s="162">
        <v>25</v>
      </c>
      <c r="J48" s="162">
        <v>0</v>
      </c>
      <c r="K48" s="162"/>
      <c r="L48" s="162"/>
      <c r="M48" s="162">
        <v>2</v>
      </c>
      <c r="N48" s="162">
        <v>1</v>
      </c>
      <c r="O48" s="162">
        <v>1</v>
      </c>
      <c r="P48" s="150">
        <v>12100</v>
      </c>
      <c r="Q48" s="167"/>
      <c r="R48" s="168" t="s">
        <v>287</v>
      </c>
      <c r="S48" s="166"/>
      <c r="T48" s="166"/>
      <c r="U48" s="166"/>
    </row>
    <row r="49" spans="1:21" ht="80" x14ac:dyDescent="0.2">
      <c r="A49" s="162">
        <v>47</v>
      </c>
      <c r="B49" s="163" t="s">
        <v>144</v>
      </c>
      <c r="C49" s="163" t="s">
        <v>145</v>
      </c>
      <c r="D49" s="162" t="s">
        <v>42</v>
      </c>
      <c r="E49" s="162">
        <v>52</v>
      </c>
      <c r="F49" s="162">
        <v>50</v>
      </c>
      <c r="G49" s="162">
        <v>25</v>
      </c>
      <c r="H49" s="162"/>
      <c r="I49" s="162">
        <v>25</v>
      </c>
      <c r="J49" s="162">
        <v>0</v>
      </c>
      <c r="K49" s="162"/>
      <c r="L49" s="162"/>
      <c r="M49" s="162">
        <v>2</v>
      </c>
      <c r="N49" s="162">
        <v>1</v>
      </c>
      <c r="O49" s="162">
        <v>1</v>
      </c>
      <c r="P49" s="150">
        <v>12100</v>
      </c>
      <c r="Q49" s="167"/>
      <c r="R49" s="168" t="s">
        <v>287</v>
      </c>
      <c r="S49" s="166"/>
      <c r="T49" s="166"/>
      <c r="U49" s="166"/>
    </row>
    <row r="50" spans="1:21" ht="80" x14ac:dyDescent="0.2">
      <c r="A50" s="162">
        <v>48</v>
      </c>
      <c r="B50" s="163" t="s">
        <v>146</v>
      </c>
      <c r="C50" s="163" t="s">
        <v>147</v>
      </c>
      <c r="D50" s="162" t="s">
        <v>42</v>
      </c>
      <c r="E50" s="162">
        <v>52</v>
      </c>
      <c r="F50" s="162">
        <v>50</v>
      </c>
      <c r="G50" s="162">
        <v>25</v>
      </c>
      <c r="H50" s="162"/>
      <c r="I50" s="162">
        <v>25</v>
      </c>
      <c r="J50" s="162">
        <v>0</v>
      </c>
      <c r="K50" s="162"/>
      <c r="L50" s="162"/>
      <c r="M50" s="162">
        <v>2</v>
      </c>
      <c r="N50" s="162">
        <v>1</v>
      </c>
      <c r="O50" s="162">
        <v>1</v>
      </c>
      <c r="P50" s="150">
        <v>12100</v>
      </c>
      <c r="Q50" s="167"/>
      <c r="R50" s="168" t="s">
        <v>287</v>
      </c>
      <c r="S50" s="166"/>
      <c r="T50" s="166"/>
      <c r="U50" s="166"/>
    </row>
    <row r="51" spans="1:21" ht="80" x14ac:dyDescent="0.2">
      <c r="A51" s="162">
        <v>49</v>
      </c>
      <c r="B51" s="163" t="s">
        <v>148</v>
      </c>
      <c r="C51" s="163" t="s">
        <v>149</v>
      </c>
      <c r="D51" s="162" t="s">
        <v>42</v>
      </c>
      <c r="E51" s="162">
        <v>52</v>
      </c>
      <c r="F51" s="162">
        <v>50</v>
      </c>
      <c r="G51" s="162">
        <v>25</v>
      </c>
      <c r="H51" s="162"/>
      <c r="I51" s="162">
        <v>25</v>
      </c>
      <c r="J51" s="162">
        <v>0</v>
      </c>
      <c r="K51" s="162"/>
      <c r="L51" s="162"/>
      <c r="M51" s="162">
        <v>2</v>
      </c>
      <c r="N51" s="162">
        <v>1</v>
      </c>
      <c r="O51" s="162">
        <v>1</v>
      </c>
      <c r="P51" s="150">
        <v>12100</v>
      </c>
      <c r="Q51" s="167"/>
      <c r="R51" s="168" t="s">
        <v>287</v>
      </c>
      <c r="S51" s="166"/>
      <c r="T51" s="166"/>
      <c r="U51" s="166"/>
    </row>
    <row r="52" spans="1:21" ht="80" x14ac:dyDescent="0.2">
      <c r="A52" s="162">
        <v>50</v>
      </c>
      <c r="B52" s="163" t="s">
        <v>150</v>
      </c>
      <c r="C52" s="163" t="s">
        <v>151</v>
      </c>
      <c r="D52" s="162" t="s">
        <v>42</v>
      </c>
      <c r="E52" s="162">
        <v>52</v>
      </c>
      <c r="F52" s="162">
        <v>50</v>
      </c>
      <c r="G52" s="162">
        <v>25</v>
      </c>
      <c r="H52" s="162"/>
      <c r="I52" s="162">
        <v>25</v>
      </c>
      <c r="J52" s="162">
        <v>0</v>
      </c>
      <c r="K52" s="162"/>
      <c r="L52" s="162"/>
      <c r="M52" s="162">
        <v>2</v>
      </c>
      <c r="N52" s="162">
        <v>1</v>
      </c>
      <c r="O52" s="162">
        <v>1</v>
      </c>
      <c r="P52" s="150">
        <v>12100</v>
      </c>
      <c r="Q52" s="167"/>
      <c r="R52" s="168" t="s">
        <v>287</v>
      </c>
      <c r="S52" s="166"/>
      <c r="T52" s="166"/>
      <c r="U52" s="166"/>
    </row>
    <row r="53" spans="1:21" ht="208" x14ac:dyDescent="0.2">
      <c r="A53" s="162">
        <v>51</v>
      </c>
      <c r="B53" s="163" t="s">
        <v>152</v>
      </c>
      <c r="C53" s="163" t="s">
        <v>153</v>
      </c>
      <c r="D53" s="162" t="s">
        <v>42</v>
      </c>
      <c r="E53" s="162">
        <v>17</v>
      </c>
      <c r="F53" s="162">
        <v>10</v>
      </c>
      <c r="G53" s="162">
        <v>5</v>
      </c>
      <c r="H53" s="162"/>
      <c r="I53" s="162">
        <v>5</v>
      </c>
      <c r="J53" s="162">
        <v>0</v>
      </c>
      <c r="K53" s="162"/>
      <c r="L53" s="162"/>
      <c r="M53" s="162">
        <v>7</v>
      </c>
      <c r="N53" s="162">
        <v>5</v>
      </c>
      <c r="O53" s="162">
        <v>2</v>
      </c>
      <c r="P53" s="150">
        <v>21900</v>
      </c>
      <c r="Q53" s="167"/>
      <c r="R53" s="168" t="s">
        <v>288</v>
      </c>
      <c r="S53" s="166"/>
      <c r="T53" s="166"/>
      <c r="U53" s="166"/>
    </row>
    <row r="54" spans="1:21" ht="96" x14ac:dyDescent="0.2">
      <c r="A54" s="162">
        <v>52</v>
      </c>
      <c r="B54" s="163" t="s">
        <v>154</v>
      </c>
      <c r="C54" s="163" t="s">
        <v>155</v>
      </c>
      <c r="D54" s="162" t="s">
        <v>229</v>
      </c>
      <c r="E54" s="162">
        <v>3</v>
      </c>
      <c r="F54" s="162">
        <v>3</v>
      </c>
      <c r="G54" s="162"/>
      <c r="H54" s="162"/>
      <c r="I54" s="162">
        <v>3</v>
      </c>
      <c r="J54" s="162">
        <v>0</v>
      </c>
      <c r="K54" s="162"/>
      <c r="L54" s="162"/>
      <c r="M54" s="162">
        <v>0</v>
      </c>
      <c r="N54" s="162">
        <v>0</v>
      </c>
      <c r="O54" s="162">
        <v>0</v>
      </c>
      <c r="P54" s="150">
        <v>33376</v>
      </c>
      <c r="Q54" s="167"/>
      <c r="R54" s="168" t="s">
        <v>289</v>
      </c>
      <c r="S54" s="166"/>
      <c r="T54" s="166"/>
      <c r="U54" s="166"/>
    </row>
    <row r="55" spans="1:21" ht="96" x14ac:dyDescent="0.2">
      <c r="A55" s="162">
        <v>53</v>
      </c>
      <c r="B55" s="163" t="s">
        <v>156</v>
      </c>
      <c r="C55" s="163" t="s">
        <v>157</v>
      </c>
      <c r="D55" s="162" t="s">
        <v>42</v>
      </c>
      <c r="E55" s="162">
        <v>3</v>
      </c>
      <c r="F55" s="162">
        <v>3</v>
      </c>
      <c r="G55" s="162">
        <v>2</v>
      </c>
      <c r="H55" s="162"/>
      <c r="I55" s="162">
        <v>1</v>
      </c>
      <c r="J55" s="162">
        <v>0</v>
      </c>
      <c r="K55" s="162"/>
      <c r="L55" s="162"/>
      <c r="M55" s="162">
        <v>0</v>
      </c>
      <c r="N55" s="162">
        <v>0</v>
      </c>
      <c r="O55" s="162">
        <v>0</v>
      </c>
      <c r="P55" s="150">
        <v>38000</v>
      </c>
      <c r="Q55" s="167"/>
      <c r="R55" s="168" t="s">
        <v>290</v>
      </c>
      <c r="S55" s="166"/>
      <c r="T55" s="166"/>
      <c r="U55" s="166"/>
    </row>
    <row r="56" spans="1:21" ht="64" x14ac:dyDescent="0.2">
      <c r="A56" s="162">
        <v>54</v>
      </c>
      <c r="B56" s="163" t="s">
        <v>158</v>
      </c>
      <c r="C56" s="163" t="s">
        <v>159</v>
      </c>
      <c r="D56" s="162" t="s">
        <v>42</v>
      </c>
      <c r="E56" s="162">
        <v>6</v>
      </c>
      <c r="F56" s="162">
        <v>6</v>
      </c>
      <c r="G56" s="162">
        <v>6</v>
      </c>
      <c r="H56" s="162"/>
      <c r="I56" s="162"/>
      <c r="J56" s="162">
        <v>0</v>
      </c>
      <c r="K56" s="162"/>
      <c r="L56" s="162"/>
      <c r="M56" s="162">
        <v>0</v>
      </c>
      <c r="N56" s="162">
        <v>0</v>
      </c>
      <c r="O56" s="162">
        <v>0</v>
      </c>
      <c r="P56" s="150">
        <v>15500</v>
      </c>
      <c r="Q56" s="167"/>
      <c r="R56" s="168" t="s">
        <v>291</v>
      </c>
      <c r="S56" s="166"/>
      <c r="T56" s="166"/>
      <c r="U56" s="166"/>
    </row>
    <row r="57" spans="1:21" ht="64" x14ac:dyDescent="0.2">
      <c r="A57" s="162">
        <v>55</v>
      </c>
      <c r="B57" s="163" t="s">
        <v>160</v>
      </c>
      <c r="C57" s="163" t="s">
        <v>161</v>
      </c>
      <c r="D57" s="162" t="s">
        <v>42</v>
      </c>
      <c r="E57" s="162">
        <v>1</v>
      </c>
      <c r="F57" s="162">
        <v>1</v>
      </c>
      <c r="G57" s="162"/>
      <c r="H57" s="162"/>
      <c r="I57" s="162">
        <v>1</v>
      </c>
      <c r="J57" s="162">
        <v>0</v>
      </c>
      <c r="K57" s="162"/>
      <c r="L57" s="162"/>
      <c r="M57" s="162">
        <v>0</v>
      </c>
      <c r="N57" s="162">
        <v>0</v>
      </c>
      <c r="O57" s="162">
        <v>0</v>
      </c>
      <c r="P57" s="150">
        <v>81500</v>
      </c>
      <c r="Q57" s="167"/>
      <c r="R57" s="168" t="s">
        <v>292</v>
      </c>
      <c r="S57" s="166"/>
      <c r="T57" s="166"/>
      <c r="U57" s="166"/>
    </row>
    <row r="58" spans="1:21" ht="304" x14ac:dyDescent="0.2">
      <c r="A58" s="162">
        <v>56</v>
      </c>
      <c r="B58" s="163" t="s">
        <v>162</v>
      </c>
      <c r="C58" s="163" t="s">
        <v>163</v>
      </c>
      <c r="D58" s="162" t="s">
        <v>42</v>
      </c>
      <c r="E58" s="162">
        <v>2</v>
      </c>
      <c r="F58" s="162">
        <v>1</v>
      </c>
      <c r="G58" s="162">
        <v>1</v>
      </c>
      <c r="H58" s="162"/>
      <c r="I58" s="162"/>
      <c r="J58" s="162">
        <v>0</v>
      </c>
      <c r="K58" s="162"/>
      <c r="L58" s="162"/>
      <c r="M58" s="162">
        <v>1</v>
      </c>
      <c r="N58" s="162">
        <v>0</v>
      </c>
      <c r="O58" s="162">
        <v>1</v>
      </c>
      <c r="P58" s="151">
        <v>689900</v>
      </c>
      <c r="Q58" s="169"/>
      <c r="R58" s="170" t="s">
        <v>293</v>
      </c>
      <c r="S58" s="166"/>
      <c r="T58" s="166"/>
      <c r="U58" s="166"/>
    </row>
    <row r="59" spans="1:21" ht="128" x14ac:dyDescent="0.2">
      <c r="A59" s="162">
        <v>57</v>
      </c>
      <c r="B59" s="163" t="s">
        <v>164</v>
      </c>
      <c r="C59" s="163" t="s">
        <v>165</v>
      </c>
      <c r="D59" s="173" t="s">
        <v>42</v>
      </c>
      <c r="E59" s="162">
        <v>39</v>
      </c>
      <c r="F59" s="162">
        <v>24</v>
      </c>
      <c r="G59" s="173"/>
      <c r="H59" s="173"/>
      <c r="I59" s="162">
        <v>24</v>
      </c>
      <c r="J59" s="162">
        <v>0</v>
      </c>
      <c r="K59" s="162"/>
      <c r="L59" s="162"/>
      <c r="M59" s="162">
        <v>15</v>
      </c>
      <c r="N59" s="162">
        <v>10</v>
      </c>
      <c r="O59" s="162">
        <v>5</v>
      </c>
      <c r="P59" s="150">
        <v>14500</v>
      </c>
      <c r="Q59" s="167"/>
      <c r="R59" s="167" t="s">
        <v>294</v>
      </c>
      <c r="S59" s="166"/>
      <c r="T59" s="166"/>
      <c r="U59" s="166"/>
    </row>
    <row r="60" spans="1:21" ht="80" x14ac:dyDescent="0.2">
      <c r="A60" s="162">
        <v>58</v>
      </c>
      <c r="B60" s="163" t="s">
        <v>166</v>
      </c>
      <c r="C60" s="163" t="s">
        <v>167</v>
      </c>
      <c r="D60" s="162" t="s">
        <v>42</v>
      </c>
      <c r="E60" s="162">
        <v>3</v>
      </c>
      <c r="F60" s="162">
        <v>3</v>
      </c>
      <c r="G60" s="162"/>
      <c r="H60" s="162"/>
      <c r="I60" s="162">
        <v>3</v>
      </c>
      <c r="J60" s="162">
        <v>0</v>
      </c>
      <c r="K60" s="162"/>
      <c r="L60" s="162"/>
      <c r="M60" s="162">
        <v>0</v>
      </c>
      <c r="N60" s="162"/>
      <c r="O60" s="162">
        <v>0</v>
      </c>
      <c r="P60" s="151">
        <v>11900</v>
      </c>
      <c r="Q60" s="169"/>
      <c r="R60" s="170" t="s">
        <v>295</v>
      </c>
      <c r="S60" s="166"/>
      <c r="T60" s="166"/>
      <c r="U60" s="166"/>
    </row>
    <row r="61" spans="1:21" ht="224" x14ac:dyDescent="0.2">
      <c r="A61" s="162">
        <v>59</v>
      </c>
      <c r="B61" s="163" t="s">
        <v>168</v>
      </c>
      <c r="C61" s="163" t="s">
        <v>169</v>
      </c>
      <c r="D61" s="162" t="s">
        <v>42</v>
      </c>
      <c r="E61" s="162">
        <v>1</v>
      </c>
      <c r="F61" s="162">
        <v>1</v>
      </c>
      <c r="G61" s="162">
        <v>1</v>
      </c>
      <c r="H61" s="162"/>
      <c r="I61" s="162"/>
      <c r="J61" s="162">
        <v>0</v>
      </c>
      <c r="K61" s="162"/>
      <c r="L61" s="162"/>
      <c r="M61" s="162">
        <v>0</v>
      </c>
      <c r="N61" s="162">
        <v>0</v>
      </c>
      <c r="O61" s="162">
        <v>0</v>
      </c>
      <c r="P61" s="151">
        <v>38967</v>
      </c>
      <c r="Q61" s="169"/>
      <c r="R61" s="170" t="s">
        <v>296</v>
      </c>
      <c r="S61" s="166"/>
      <c r="T61" s="166"/>
      <c r="U61" s="166"/>
    </row>
    <row r="62" spans="1:21" ht="80" x14ac:dyDescent="0.2">
      <c r="A62" s="162">
        <v>60</v>
      </c>
      <c r="B62" s="163" t="s">
        <v>170</v>
      </c>
      <c r="C62" s="163" t="s">
        <v>171</v>
      </c>
      <c r="D62" s="162" t="s">
        <v>42</v>
      </c>
      <c r="E62" s="162">
        <v>60</v>
      </c>
      <c r="F62" s="162">
        <v>60</v>
      </c>
      <c r="G62" s="162">
        <v>30</v>
      </c>
      <c r="H62" s="162"/>
      <c r="I62" s="162">
        <v>30</v>
      </c>
      <c r="J62" s="162">
        <v>0</v>
      </c>
      <c r="K62" s="162"/>
      <c r="L62" s="162"/>
      <c r="M62" s="162">
        <v>0</v>
      </c>
      <c r="N62" s="162">
        <v>0</v>
      </c>
      <c r="O62" s="162">
        <v>0</v>
      </c>
      <c r="P62" s="150">
        <v>8900</v>
      </c>
      <c r="Q62" s="167"/>
      <c r="R62" s="168" t="s">
        <v>297</v>
      </c>
      <c r="S62" s="166"/>
      <c r="T62" s="166"/>
      <c r="U62" s="166"/>
    </row>
    <row r="63" spans="1:21" ht="208" x14ac:dyDescent="0.2">
      <c r="A63" s="162">
        <v>61</v>
      </c>
      <c r="B63" s="163" t="s">
        <v>172</v>
      </c>
      <c r="C63" s="163" t="s">
        <v>173</v>
      </c>
      <c r="D63" s="162" t="s">
        <v>42</v>
      </c>
      <c r="E63" s="162">
        <v>1</v>
      </c>
      <c r="F63" s="162">
        <v>1</v>
      </c>
      <c r="G63" s="162">
        <v>1</v>
      </c>
      <c r="H63" s="162"/>
      <c r="I63" s="162"/>
      <c r="J63" s="162">
        <v>0</v>
      </c>
      <c r="K63" s="162"/>
      <c r="L63" s="162"/>
      <c r="M63" s="162">
        <v>0</v>
      </c>
      <c r="N63" s="162">
        <v>0</v>
      </c>
      <c r="O63" s="162">
        <v>0</v>
      </c>
      <c r="P63" s="150">
        <v>429900</v>
      </c>
      <c r="Q63" s="167"/>
      <c r="R63" s="168" t="s">
        <v>298</v>
      </c>
      <c r="S63" s="166"/>
      <c r="T63" s="166"/>
      <c r="U63" s="166"/>
    </row>
    <row r="64" spans="1:21" ht="112" x14ac:dyDescent="0.2">
      <c r="A64" s="162">
        <v>62</v>
      </c>
      <c r="B64" s="163" t="s">
        <v>174</v>
      </c>
      <c r="C64" s="163" t="s">
        <v>175</v>
      </c>
      <c r="D64" s="162" t="s">
        <v>42</v>
      </c>
      <c r="E64" s="162">
        <v>4</v>
      </c>
      <c r="F64" s="162">
        <v>4</v>
      </c>
      <c r="G64" s="162">
        <v>4</v>
      </c>
      <c r="H64" s="162"/>
      <c r="I64" s="162"/>
      <c r="J64" s="162">
        <v>0</v>
      </c>
      <c r="K64" s="162"/>
      <c r="L64" s="162"/>
      <c r="M64" s="162">
        <v>0</v>
      </c>
      <c r="N64" s="162">
        <v>0</v>
      </c>
      <c r="O64" s="162">
        <v>0</v>
      </c>
      <c r="P64" s="150">
        <v>69900</v>
      </c>
      <c r="Q64" s="167"/>
      <c r="R64" s="168" t="s">
        <v>299</v>
      </c>
      <c r="S64" s="166"/>
      <c r="T64" s="166"/>
      <c r="U64" s="166"/>
    </row>
    <row r="65" spans="1:21" ht="112" x14ac:dyDescent="0.2">
      <c r="A65" s="162">
        <v>63</v>
      </c>
      <c r="B65" s="163" t="s">
        <v>176</v>
      </c>
      <c r="C65" s="163" t="s">
        <v>177</v>
      </c>
      <c r="D65" s="162" t="s">
        <v>42</v>
      </c>
      <c r="E65" s="162">
        <v>3</v>
      </c>
      <c r="F65" s="162">
        <v>3</v>
      </c>
      <c r="G65" s="162">
        <v>3</v>
      </c>
      <c r="H65" s="162"/>
      <c r="I65" s="162"/>
      <c r="J65" s="162">
        <v>0</v>
      </c>
      <c r="K65" s="162"/>
      <c r="L65" s="162"/>
      <c r="M65" s="162">
        <v>0</v>
      </c>
      <c r="N65" s="162">
        <v>0</v>
      </c>
      <c r="O65" s="162">
        <v>0</v>
      </c>
      <c r="P65" s="151">
        <v>159900</v>
      </c>
      <c r="Q65" s="169"/>
      <c r="R65" s="170" t="s">
        <v>300</v>
      </c>
      <c r="S65" s="166"/>
      <c r="T65" s="166"/>
      <c r="U65" s="166"/>
    </row>
    <row r="66" spans="1:21" ht="350" x14ac:dyDescent="0.2">
      <c r="A66" s="162">
        <v>64</v>
      </c>
      <c r="B66" s="163" t="s">
        <v>178</v>
      </c>
      <c r="C66" s="163" t="s">
        <v>179</v>
      </c>
      <c r="D66" s="162" t="s">
        <v>42</v>
      </c>
      <c r="E66" s="162">
        <v>4</v>
      </c>
      <c r="F66" s="162">
        <v>2</v>
      </c>
      <c r="G66" s="162"/>
      <c r="H66" s="162">
        <v>2</v>
      </c>
      <c r="I66" s="162"/>
      <c r="J66" s="162">
        <v>0</v>
      </c>
      <c r="K66" s="162"/>
      <c r="L66" s="162"/>
      <c r="M66" s="162">
        <v>2</v>
      </c>
      <c r="N66" s="162">
        <v>1</v>
      </c>
      <c r="O66" s="162">
        <v>1</v>
      </c>
      <c r="P66" s="151">
        <v>20000</v>
      </c>
      <c r="Q66" s="169"/>
      <c r="R66" s="170" t="s">
        <v>301</v>
      </c>
      <c r="S66" s="166"/>
      <c r="T66" s="166"/>
      <c r="U66" s="166"/>
    </row>
    <row r="67" spans="1:21" ht="288" x14ac:dyDescent="0.2">
      <c r="A67" s="162">
        <v>65</v>
      </c>
      <c r="B67" s="163" t="s">
        <v>180</v>
      </c>
      <c r="C67" s="163" t="s">
        <v>181</v>
      </c>
      <c r="D67" s="162" t="s">
        <v>226</v>
      </c>
      <c r="E67" s="162">
        <v>7</v>
      </c>
      <c r="F67" s="162">
        <v>2</v>
      </c>
      <c r="G67" s="162"/>
      <c r="H67" s="162">
        <v>1</v>
      </c>
      <c r="I67" s="162">
        <v>1</v>
      </c>
      <c r="J67" s="162">
        <v>0</v>
      </c>
      <c r="K67" s="162"/>
      <c r="L67" s="162"/>
      <c r="M67" s="162">
        <v>5</v>
      </c>
      <c r="N67" s="162">
        <v>5</v>
      </c>
      <c r="O67" s="162">
        <v>0</v>
      </c>
      <c r="P67" s="150">
        <v>61900</v>
      </c>
      <c r="Q67" s="167"/>
      <c r="R67" s="168" t="s">
        <v>302</v>
      </c>
      <c r="S67" s="166"/>
      <c r="T67" s="166"/>
      <c r="U67" s="166"/>
    </row>
    <row r="68" spans="1:21" ht="32" x14ac:dyDescent="0.2">
      <c r="A68" s="162">
        <v>66</v>
      </c>
      <c r="B68" s="163" t="s">
        <v>182</v>
      </c>
      <c r="C68" s="163" t="s">
        <v>183</v>
      </c>
      <c r="D68" s="162" t="s">
        <v>42</v>
      </c>
      <c r="E68" s="162">
        <v>70</v>
      </c>
      <c r="F68" s="162">
        <v>20</v>
      </c>
      <c r="G68" s="162">
        <v>20</v>
      </c>
      <c r="H68" s="162"/>
      <c r="I68" s="162"/>
      <c r="J68" s="162">
        <v>0</v>
      </c>
      <c r="K68" s="162"/>
      <c r="L68" s="162"/>
      <c r="M68" s="162">
        <v>50</v>
      </c>
      <c r="N68" s="162">
        <v>40</v>
      </c>
      <c r="O68" s="162">
        <v>10</v>
      </c>
      <c r="P68" s="151">
        <v>4500</v>
      </c>
      <c r="Q68" s="169"/>
      <c r="R68" s="170" t="s">
        <v>303</v>
      </c>
      <c r="S68" s="166"/>
      <c r="T68" s="166"/>
      <c r="U68" s="166"/>
    </row>
    <row r="69" spans="1:21" ht="48" x14ac:dyDescent="0.2">
      <c r="A69" s="162">
        <v>67</v>
      </c>
      <c r="B69" s="163" t="s">
        <v>184</v>
      </c>
      <c r="C69" s="163" t="s">
        <v>185</v>
      </c>
      <c r="D69" s="162" t="s">
        <v>42</v>
      </c>
      <c r="E69" s="162">
        <v>45</v>
      </c>
      <c r="F69" s="162">
        <v>45</v>
      </c>
      <c r="G69" s="162">
        <v>20</v>
      </c>
      <c r="H69" s="162"/>
      <c r="I69" s="162">
        <v>25</v>
      </c>
      <c r="J69" s="162">
        <v>0</v>
      </c>
      <c r="K69" s="162"/>
      <c r="L69" s="162"/>
      <c r="M69" s="162">
        <v>0</v>
      </c>
      <c r="N69" s="162">
        <v>0</v>
      </c>
      <c r="O69" s="162">
        <v>0</v>
      </c>
      <c r="P69" s="150">
        <v>500</v>
      </c>
      <c r="Q69" s="167"/>
      <c r="R69" s="168" t="s">
        <v>304</v>
      </c>
      <c r="S69" s="166"/>
      <c r="T69" s="166"/>
      <c r="U69" s="166"/>
    </row>
    <row r="70" spans="1:21" ht="64" x14ac:dyDescent="0.2">
      <c r="A70" s="162">
        <v>68</v>
      </c>
      <c r="B70" s="163" t="s">
        <v>186</v>
      </c>
      <c r="C70" s="163" t="s">
        <v>187</v>
      </c>
      <c r="D70" s="162" t="s">
        <v>42</v>
      </c>
      <c r="E70" s="162">
        <v>230</v>
      </c>
      <c r="F70" s="162">
        <v>100</v>
      </c>
      <c r="G70" s="162">
        <v>100</v>
      </c>
      <c r="H70" s="162"/>
      <c r="I70" s="162"/>
      <c r="J70" s="162">
        <v>0</v>
      </c>
      <c r="K70" s="162"/>
      <c r="L70" s="162"/>
      <c r="M70" s="162">
        <v>130</v>
      </c>
      <c r="N70" s="162">
        <v>120</v>
      </c>
      <c r="O70" s="162">
        <v>10</v>
      </c>
      <c r="P70" s="150">
        <v>664</v>
      </c>
      <c r="Q70" s="167"/>
      <c r="R70" s="168" t="s">
        <v>305</v>
      </c>
      <c r="S70" s="166"/>
      <c r="T70" s="166"/>
      <c r="U70" s="166"/>
    </row>
    <row r="71" spans="1:21" ht="96" x14ac:dyDescent="0.2">
      <c r="A71" s="162">
        <v>69</v>
      </c>
      <c r="B71" s="163" t="s">
        <v>188</v>
      </c>
      <c r="C71" s="163" t="s">
        <v>189</v>
      </c>
      <c r="D71" s="162" t="s">
        <v>230</v>
      </c>
      <c r="E71" s="162">
        <v>18</v>
      </c>
      <c r="F71" s="162">
        <v>3</v>
      </c>
      <c r="G71" s="162"/>
      <c r="H71" s="162"/>
      <c r="I71" s="162">
        <v>3</v>
      </c>
      <c r="J71" s="162">
        <v>0</v>
      </c>
      <c r="K71" s="162"/>
      <c r="L71" s="162"/>
      <c r="M71" s="162">
        <v>15</v>
      </c>
      <c r="N71" s="162">
        <v>5</v>
      </c>
      <c r="O71" s="162">
        <v>10</v>
      </c>
      <c r="P71" s="151">
        <v>18000</v>
      </c>
      <c r="Q71" s="169"/>
      <c r="R71" s="170" t="s">
        <v>306</v>
      </c>
      <c r="S71" s="166"/>
      <c r="T71" s="166"/>
      <c r="U71" s="166"/>
    </row>
    <row r="72" spans="1:21" ht="48" x14ac:dyDescent="0.2">
      <c r="A72" s="162">
        <v>70</v>
      </c>
      <c r="B72" s="163" t="s">
        <v>190</v>
      </c>
      <c r="C72" s="163" t="s">
        <v>191</v>
      </c>
      <c r="D72" s="162" t="s">
        <v>42</v>
      </c>
      <c r="E72" s="162">
        <v>60</v>
      </c>
      <c r="F72" s="162">
        <v>45</v>
      </c>
      <c r="G72" s="162">
        <v>25</v>
      </c>
      <c r="H72" s="162"/>
      <c r="I72" s="162">
        <v>20</v>
      </c>
      <c r="J72" s="162">
        <v>0</v>
      </c>
      <c r="K72" s="162"/>
      <c r="L72" s="162"/>
      <c r="M72" s="162">
        <v>15</v>
      </c>
      <c r="N72" s="162">
        <v>10</v>
      </c>
      <c r="O72" s="162">
        <v>5</v>
      </c>
      <c r="P72" s="150">
        <v>18900</v>
      </c>
      <c r="Q72" s="167"/>
      <c r="R72" s="168" t="s">
        <v>307</v>
      </c>
      <c r="S72" s="166"/>
      <c r="T72" s="166"/>
      <c r="U72" s="166"/>
    </row>
    <row r="73" spans="1:21" ht="48" x14ac:dyDescent="0.2">
      <c r="A73" s="162">
        <v>71</v>
      </c>
      <c r="B73" s="163" t="s">
        <v>192</v>
      </c>
      <c r="C73" s="163" t="s">
        <v>193</v>
      </c>
      <c r="D73" s="162" t="s">
        <v>42</v>
      </c>
      <c r="E73" s="162">
        <v>64</v>
      </c>
      <c r="F73" s="162">
        <v>49</v>
      </c>
      <c r="G73" s="162">
        <v>25</v>
      </c>
      <c r="H73" s="162"/>
      <c r="I73" s="162">
        <v>24</v>
      </c>
      <c r="J73" s="162">
        <v>0</v>
      </c>
      <c r="K73" s="162"/>
      <c r="L73" s="162"/>
      <c r="M73" s="162">
        <v>15</v>
      </c>
      <c r="N73" s="162">
        <v>10</v>
      </c>
      <c r="O73" s="162">
        <v>5</v>
      </c>
      <c r="P73" s="151">
        <v>10400</v>
      </c>
      <c r="Q73" s="169"/>
      <c r="R73" s="170" t="s">
        <v>308</v>
      </c>
      <c r="S73" s="166"/>
      <c r="T73" s="166"/>
      <c r="U73" s="166"/>
    </row>
    <row r="74" spans="1:21" ht="80" x14ac:dyDescent="0.2">
      <c r="A74" s="162">
        <v>72</v>
      </c>
      <c r="B74" s="163" t="s">
        <v>194</v>
      </c>
      <c r="C74" s="163" t="s">
        <v>195</v>
      </c>
      <c r="D74" s="162" t="s">
        <v>42</v>
      </c>
      <c r="E74" s="162">
        <v>42</v>
      </c>
      <c r="F74" s="162">
        <v>20</v>
      </c>
      <c r="G74" s="162">
        <v>10</v>
      </c>
      <c r="H74" s="162"/>
      <c r="I74" s="162">
        <v>10</v>
      </c>
      <c r="J74" s="162">
        <v>0</v>
      </c>
      <c r="K74" s="162"/>
      <c r="L74" s="162"/>
      <c r="M74" s="162">
        <v>22</v>
      </c>
      <c r="N74" s="162">
        <v>20</v>
      </c>
      <c r="O74" s="162">
        <v>2</v>
      </c>
      <c r="P74" s="150">
        <v>8000</v>
      </c>
      <c r="Q74" s="167"/>
      <c r="R74" s="168" t="s">
        <v>309</v>
      </c>
      <c r="S74" s="166"/>
      <c r="T74" s="166"/>
      <c r="U74" s="166"/>
    </row>
    <row r="75" spans="1:21" ht="32" x14ac:dyDescent="0.2">
      <c r="A75" s="162">
        <v>73</v>
      </c>
      <c r="B75" s="163" t="s">
        <v>196</v>
      </c>
      <c r="C75" s="163" t="s">
        <v>197</v>
      </c>
      <c r="D75" s="162" t="s">
        <v>42</v>
      </c>
      <c r="E75" s="162">
        <v>40</v>
      </c>
      <c r="F75" s="162">
        <v>25</v>
      </c>
      <c r="G75" s="162">
        <v>5</v>
      </c>
      <c r="H75" s="162"/>
      <c r="I75" s="162">
        <v>20</v>
      </c>
      <c r="J75" s="162">
        <v>0</v>
      </c>
      <c r="K75" s="162"/>
      <c r="L75" s="162"/>
      <c r="M75" s="162">
        <v>15</v>
      </c>
      <c r="N75" s="162">
        <v>5</v>
      </c>
      <c r="O75" s="162">
        <v>10</v>
      </c>
      <c r="P75" s="151">
        <v>7300</v>
      </c>
      <c r="Q75" s="169"/>
      <c r="R75" s="170" t="s">
        <v>310</v>
      </c>
      <c r="S75" s="166"/>
      <c r="T75" s="166"/>
      <c r="U75" s="166"/>
    </row>
    <row r="76" spans="1:21" ht="80" x14ac:dyDescent="0.2">
      <c r="A76" s="162">
        <v>74</v>
      </c>
      <c r="B76" s="163" t="s">
        <v>198</v>
      </c>
      <c r="C76" s="163" t="s">
        <v>199</v>
      </c>
      <c r="D76" s="162" t="s">
        <v>42</v>
      </c>
      <c r="E76" s="162">
        <v>15</v>
      </c>
      <c r="F76" s="162">
        <v>5</v>
      </c>
      <c r="G76" s="162">
        <v>3</v>
      </c>
      <c r="H76" s="162"/>
      <c r="I76" s="162">
        <v>2</v>
      </c>
      <c r="J76" s="162">
        <v>0</v>
      </c>
      <c r="K76" s="162"/>
      <c r="L76" s="162"/>
      <c r="M76" s="162">
        <v>10</v>
      </c>
      <c r="N76" s="162">
        <v>5</v>
      </c>
      <c r="O76" s="162">
        <v>5</v>
      </c>
      <c r="P76" s="151">
        <v>16934</v>
      </c>
      <c r="Q76" s="169"/>
      <c r="R76" s="170" t="s">
        <v>311</v>
      </c>
      <c r="S76" s="166"/>
      <c r="T76" s="166"/>
      <c r="U76" s="166"/>
    </row>
    <row r="77" spans="1:21" ht="80" x14ac:dyDescent="0.2">
      <c r="A77" s="162">
        <v>75</v>
      </c>
      <c r="B77" s="163" t="s">
        <v>200</v>
      </c>
      <c r="C77" s="163" t="s">
        <v>201</v>
      </c>
      <c r="D77" s="162" t="s">
        <v>42</v>
      </c>
      <c r="E77" s="162">
        <v>13</v>
      </c>
      <c r="F77" s="162">
        <v>3</v>
      </c>
      <c r="G77" s="162">
        <v>3</v>
      </c>
      <c r="H77" s="162"/>
      <c r="I77" s="162"/>
      <c r="J77" s="162">
        <v>0</v>
      </c>
      <c r="K77" s="162"/>
      <c r="L77" s="162"/>
      <c r="M77" s="162">
        <v>10</v>
      </c>
      <c r="N77" s="162">
        <v>5</v>
      </c>
      <c r="O77" s="162">
        <v>5</v>
      </c>
      <c r="P77" s="151">
        <v>20600</v>
      </c>
      <c r="Q77" s="169"/>
      <c r="R77" s="170" t="s">
        <v>312</v>
      </c>
      <c r="S77" s="166"/>
      <c r="T77" s="166"/>
      <c r="U77" s="166"/>
    </row>
    <row r="78" spans="1:21" ht="112" x14ac:dyDescent="0.2">
      <c r="A78" s="162">
        <v>76</v>
      </c>
      <c r="B78" s="163" t="s">
        <v>202</v>
      </c>
      <c r="C78" s="163" t="s">
        <v>203</v>
      </c>
      <c r="D78" s="162" t="s">
        <v>42</v>
      </c>
      <c r="E78" s="162">
        <v>16</v>
      </c>
      <c r="F78" s="162">
        <v>6</v>
      </c>
      <c r="G78" s="162">
        <v>6</v>
      </c>
      <c r="H78" s="162"/>
      <c r="I78" s="162"/>
      <c r="J78" s="162">
        <v>0</v>
      </c>
      <c r="K78" s="162"/>
      <c r="L78" s="162"/>
      <c r="M78" s="162">
        <v>10</v>
      </c>
      <c r="N78" s="162">
        <v>5</v>
      </c>
      <c r="O78" s="162">
        <v>5</v>
      </c>
      <c r="P78" s="151">
        <v>26900</v>
      </c>
      <c r="Q78" s="169"/>
      <c r="R78" s="170" t="s">
        <v>313</v>
      </c>
      <c r="S78" s="166"/>
      <c r="T78" s="166"/>
      <c r="U78" s="166"/>
    </row>
    <row r="79" spans="1:21" ht="112" x14ac:dyDescent="0.2">
      <c r="A79" s="162">
        <v>77</v>
      </c>
      <c r="B79" s="163" t="s">
        <v>204</v>
      </c>
      <c r="C79" s="163" t="s">
        <v>205</v>
      </c>
      <c r="D79" s="162" t="s">
        <v>42</v>
      </c>
      <c r="E79" s="162">
        <v>15</v>
      </c>
      <c r="F79" s="162">
        <v>5</v>
      </c>
      <c r="G79" s="162">
        <v>5</v>
      </c>
      <c r="H79" s="162"/>
      <c r="I79" s="162"/>
      <c r="J79" s="162">
        <v>0</v>
      </c>
      <c r="K79" s="162"/>
      <c r="L79" s="162"/>
      <c r="M79" s="162">
        <v>10</v>
      </c>
      <c r="N79" s="162">
        <v>5</v>
      </c>
      <c r="O79" s="162">
        <v>5</v>
      </c>
      <c r="P79" s="151">
        <v>15800</v>
      </c>
      <c r="Q79" s="169"/>
      <c r="R79" s="170" t="s">
        <v>314</v>
      </c>
      <c r="S79" s="166"/>
      <c r="T79" s="166"/>
      <c r="U79" s="166"/>
    </row>
    <row r="80" spans="1:21" ht="80" x14ac:dyDescent="0.2">
      <c r="A80" s="162">
        <v>78</v>
      </c>
      <c r="B80" s="163" t="s">
        <v>206</v>
      </c>
      <c r="C80" s="163" t="s">
        <v>207</v>
      </c>
      <c r="D80" s="162" t="s">
        <v>42</v>
      </c>
      <c r="E80" s="162">
        <v>32</v>
      </c>
      <c r="F80" s="162">
        <v>20</v>
      </c>
      <c r="G80" s="162">
        <v>20</v>
      </c>
      <c r="H80" s="162"/>
      <c r="I80" s="162"/>
      <c r="J80" s="162">
        <v>0</v>
      </c>
      <c r="K80" s="162"/>
      <c r="L80" s="162"/>
      <c r="M80" s="162">
        <v>12</v>
      </c>
      <c r="N80" s="162">
        <v>10</v>
      </c>
      <c r="O80" s="162">
        <v>2</v>
      </c>
      <c r="P80" s="151">
        <v>7900</v>
      </c>
      <c r="Q80" s="169"/>
      <c r="R80" s="170" t="s">
        <v>315</v>
      </c>
      <c r="S80" s="166"/>
      <c r="T80" s="166"/>
      <c r="U80" s="166"/>
    </row>
    <row r="81" spans="1:21" ht="64" x14ac:dyDescent="0.2">
      <c r="A81" s="162">
        <v>79</v>
      </c>
      <c r="B81" s="163" t="s">
        <v>208</v>
      </c>
      <c r="C81" s="163" t="s">
        <v>209</v>
      </c>
      <c r="D81" s="162" t="s">
        <v>42</v>
      </c>
      <c r="E81" s="162">
        <v>32</v>
      </c>
      <c r="F81" s="162">
        <v>20</v>
      </c>
      <c r="G81" s="162">
        <v>20</v>
      </c>
      <c r="H81" s="162"/>
      <c r="I81" s="162"/>
      <c r="J81" s="162">
        <v>0</v>
      </c>
      <c r="K81" s="162"/>
      <c r="L81" s="162"/>
      <c r="M81" s="162">
        <v>12</v>
      </c>
      <c r="N81" s="162">
        <v>10</v>
      </c>
      <c r="O81" s="162">
        <v>2</v>
      </c>
      <c r="P81" s="151">
        <v>20900</v>
      </c>
      <c r="Q81" s="169"/>
      <c r="R81" s="170" t="s">
        <v>316</v>
      </c>
      <c r="S81" s="166"/>
      <c r="T81" s="166"/>
      <c r="U81" s="166"/>
    </row>
    <row r="82" spans="1:21" ht="64" x14ac:dyDescent="0.2">
      <c r="A82" s="162">
        <v>80</v>
      </c>
      <c r="B82" s="163" t="s">
        <v>210</v>
      </c>
      <c r="C82" s="163" t="s">
        <v>211</v>
      </c>
      <c r="D82" s="162" t="s">
        <v>42</v>
      </c>
      <c r="E82" s="162">
        <v>27</v>
      </c>
      <c r="F82" s="162">
        <v>20</v>
      </c>
      <c r="G82" s="162"/>
      <c r="H82" s="162"/>
      <c r="I82" s="162">
        <v>20</v>
      </c>
      <c r="J82" s="162">
        <v>0</v>
      </c>
      <c r="K82" s="162"/>
      <c r="L82" s="162"/>
      <c r="M82" s="162">
        <v>7</v>
      </c>
      <c r="N82" s="162">
        <v>5</v>
      </c>
      <c r="O82" s="162">
        <v>2</v>
      </c>
      <c r="P82" s="151">
        <v>5150</v>
      </c>
      <c r="Q82" s="169"/>
      <c r="R82" s="171" t="s">
        <v>317</v>
      </c>
      <c r="S82" s="166"/>
      <c r="T82" s="166"/>
      <c r="U82" s="166"/>
    </row>
    <row r="83" spans="1:21" ht="80" x14ac:dyDescent="0.2">
      <c r="A83" s="162">
        <v>81</v>
      </c>
      <c r="B83" s="163" t="s">
        <v>212</v>
      </c>
      <c r="C83" s="163" t="s">
        <v>213</v>
      </c>
      <c r="D83" s="162" t="s">
        <v>42</v>
      </c>
      <c r="E83" s="162">
        <v>32</v>
      </c>
      <c r="F83" s="162">
        <v>20</v>
      </c>
      <c r="G83" s="162">
        <v>20</v>
      </c>
      <c r="H83" s="162"/>
      <c r="I83" s="162"/>
      <c r="J83" s="162">
        <v>10</v>
      </c>
      <c r="K83" s="162"/>
      <c r="L83" s="162">
        <v>10</v>
      </c>
      <c r="M83" s="162">
        <v>2</v>
      </c>
      <c r="N83" s="162">
        <v>0</v>
      </c>
      <c r="O83" s="162">
        <v>2</v>
      </c>
      <c r="P83" s="151">
        <v>11000</v>
      </c>
      <c r="Q83" s="169"/>
      <c r="R83" s="170" t="s">
        <v>318</v>
      </c>
      <c r="S83" s="166"/>
      <c r="T83" s="166"/>
      <c r="U83" s="166"/>
    </row>
    <row r="84" spans="1:21" ht="80" x14ac:dyDescent="0.2">
      <c r="A84" s="162">
        <v>82</v>
      </c>
      <c r="B84" s="163" t="s">
        <v>214</v>
      </c>
      <c r="C84" s="163" t="s">
        <v>215</v>
      </c>
      <c r="D84" s="162" t="s">
        <v>42</v>
      </c>
      <c r="E84" s="162">
        <v>100</v>
      </c>
      <c r="F84" s="162">
        <v>0</v>
      </c>
      <c r="G84" s="162"/>
      <c r="H84" s="162"/>
      <c r="I84" s="162"/>
      <c r="J84" s="162">
        <v>100</v>
      </c>
      <c r="K84" s="162"/>
      <c r="L84" s="162">
        <v>100</v>
      </c>
      <c r="M84" s="162"/>
      <c r="N84" s="162"/>
      <c r="O84" s="162"/>
      <c r="P84" s="150">
        <v>9500</v>
      </c>
      <c r="Q84" s="167"/>
      <c r="R84" s="168" t="s">
        <v>319</v>
      </c>
      <c r="S84" s="166"/>
      <c r="T84" s="166"/>
      <c r="U84" s="166"/>
    </row>
    <row r="85" spans="1:21" ht="80" x14ac:dyDescent="0.2">
      <c r="A85" s="162">
        <v>83</v>
      </c>
      <c r="B85" s="163" t="s">
        <v>216</v>
      </c>
      <c r="C85" s="163" t="s">
        <v>217</v>
      </c>
      <c r="D85" s="162" t="s">
        <v>42</v>
      </c>
      <c r="E85" s="162">
        <v>400</v>
      </c>
      <c r="F85" s="162">
        <v>0</v>
      </c>
      <c r="G85" s="162"/>
      <c r="H85" s="162"/>
      <c r="I85" s="162"/>
      <c r="J85" s="162">
        <v>400</v>
      </c>
      <c r="K85" s="162"/>
      <c r="L85" s="162">
        <v>400</v>
      </c>
      <c r="M85" s="162"/>
      <c r="N85" s="162"/>
      <c r="O85" s="162"/>
      <c r="P85" s="151">
        <v>8848</v>
      </c>
      <c r="Q85" s="169"/>
      <c r="R85" s="171" t="s">
        <v>320</v>
      </c>
      <c r="S85" s="166"/>
      <c r="T85" s="166"/>
      <c r="U85" s="166"/>
    </row>
    <row r="86" spans="1:21" ht="96" x14ac:dyDescent="0.2">
      <c r="A86" s="162">
        <v>84</v>
      </c>
      <c r="B86" s="163" t="s">
        <v>218</v>
      </c>
      <c r="C86" s="163" t="s">
        <v>219</v>
      </c>
      <c r="D86" s="162" t="s">
        <v>227</v>
      </c>
      <c r="E86" s="162">
        <v>10</v>
      </c>
      <c r="F86" s="162">
        <v>0</v>
      </c>
      <c r="G86" s="162"/>
      <c r="H86" s="162"/>
      <c r="I86" s="162"/>
      <c r="J86" s="162">
        <v>10</v>
      </c>
      <c r="K86" s="162"/>
      <c r="L86" s="162">
        <v>10</v>
      </c>
      <c r="M86" s="162"/>
      <c r="N86" s="162"/>
      <c r="O86" s="162"/>
      <c r="P86" s="151">
        <v>34213</v>
      </c>
      <c r="Q86" s="169"/>
      <c r="R86" s="170" t="s">
        <v>321</v>
      </c>
      <c r="S86" s="166"/>
      <c r="T86" s="166"/>
      <c r="U86" s="166"/>
    </row>
    <row r="87" spans="1:21" ht="64" x14ac:dyDescent="0.2">
      <c r="A87" s="162">
        <v>85</v>
      </c>
      <c r="B87" s="163" t="s">
        <v>220</v>
      </c>
      <c r="C87" s="163" t="s">
        <v>221</v>
      </c>
      <c r="D87" s="162" t="s">
        <v>42</v>
      </c>
      <c r="E87" s="162">
        <v>2</v>
      </c>
      <c r="F87" s="162">
        <v>0</v>
      </c>
      <c r="G87" s="162"/>
      <c r="H87" s="162"/>
      <c r="I87" s="162"/>
      <c r="J87" s="162">
        <v>2</v>
      </c>
      <c r="K87" s="162"/>
      <c r="L87" s="162">
        <v>2</v>
      </c>
      <c r="M87" s="162"/>
      <c r="N87" s="162"/>
      <c r="O87" s="162"/>
      <c r="P87" s="151">
        <v>22400</v>
      </c>
      <c r="Q87" s="169"/>
      <c r="R87" s="170" t="s">
        <v>322</v>
      </c>
      <c r="S87" s="166"/>
      <c r="T87" s="166"/>
      <c r="U87" s="166"/>
    </row>
    <row r="88" spans="1:21" ht="80" x14ac:dyDescent="0.2">
      <c r="A88" s="162">
        <v>86</v>
      </c>
      <c r="B88" s="163" t="s">
        <v>222</v>
      </c>
      <c r="C88" s="163" t="s">
        <v>223</v>
      </c>
      <c r="D88" s="162" t="s">
        <v>42</v>
      </c>
      <c r="E88" s="162">
        <v>1</v>
      </c>
      <c r="F88" s="162">
        <v>0</v>
      </c>
      <c r="G88" s="162"/>
      <c r="H88" s="162"/>
      <c r="I88" s="162"/>
      <c r="J88" s="162">
        <v>1</v>
      </c>
      <c r="K88" s="162"/>
      <c r="L88" s="162">
        <v>1</v>
      </c>
      <c r="M88" s="162"/>
      <c r="N88" s="162"/>
      <c r="O88" s="162"/>
      <c r="P88" s="151">
        <v>7500</v>
      </c>
      <c r="Q88" s="169"/>
      <c r="R88" s="170" t="s">
        <v>323</v>
      </c>
      <c r="S88" s="166"/>
      <c r="T88" s="166"/>
      <c r="U88" s="166"/>
    </row>
    <row r="89" spans="1:21" ht="80" x14ac:dyDescent="0.15">
      <c r="A89" s="162">
        <v>87</v>
      </c>
      <c r="B89" s="163" t="s">
        <v>224</v>
      </c>
      <c r="C89" s="163" t="s">
        <v>225</v>
      </c>
      <c r="D89" s="162" t="s">
        <v>226</v>
      </c>
      <c r="E89" s="162">
        <v>3</v>
      </c>
      <c r="F89" s="162">
        <v>0</v>
      </c>
      <c r="G89" s="162"/>
      <c r="H89" s="162"/>
      <c r="I89" s="162"/>
      <c r="J89" s="162">
        <v>3</v>
      </c>
      <c r="K89" s="162"/>
      <c r="L89" s="162">
        <v>3</v>
      </c>
      <c r="M89" s="162"/>
      <c r="N89" s="162"/>
      <c r="O89" s="162"/>
      <c r="P89" s="151">
        <v>19900</v>
      </c>
      <c r="Q89" s="169"/>
      <c r="R89" s="170" t="s">
        <v>324</v>
      </c>
      <c r="S89" s="161"/>
      <c r="T89" s="161"/>
      <c r="U89" s="161"/>
    </row>
    <row r="90" spans="1:21" ht="15" x14ac:dyDescent="0.15">
      <c r="A90" s="174"/>
      <c r="B90" s="175"/>
      <c r="C90" s="175"/>
      <c r="D90" s="174"/>
      <c r="E90" s="162">
        <v>3260</v>
      </c>
      <c r="F90" s="163"/>
      <c r="G90" s="162">
        <v>1246</v>
      </c>
      <c r="H90" s="162">
        <v>3</v>
      </c>
      <c r="I90" s="162">
        <v>857</v>
      </c>
      <c r="J90" s="162">
        <v>523</v>
      </c>
      <c r="K90" s="162">
        <v>0</v>
      </c>
      <c r="L90" s="162">
        <v>523</v>
      </c>
      <c r="M90" s="162">
        <v>631</v>
      </c>
      <c r="N90" s="162">
        <v>426</v>
      </c>
      <c r="O90" s="162">
        <v>205</v>
      </c>
      <c r="P90" s="176"/>
      <c r="Q90" s="177"/>
      <c r="R90" s="177"/>
      <c r="S90" s="152"/>
      <c r="T90" s="152"/>
      <c r="U90" s="152"/>
    </row>
    <row r="91" spans="1:21" ht="48" x14ac:dyDescent="0.15">
      <c r="A91" s="174"/>
      <c r="B91" s="175"/>
      <c r="C91" s="178"/>
      <c r="D91" s="174"/>
      <c r="E91" s="179" t="s">
        <v>325</v>
      </c>
      <c r="F91" s="180" t="s">
        <v>45</v>
      </c>
      <c r="G91" s="181" t="s">
        <v>46</v>
      </c>
      <c r="H91" s="181" t="s">
        <v>47</v>
      </c>
      <c r="I91" s="181" t="s">
        <v>48</v>
      </c>
      <c r="J91" s="182" t="s">
        <v>241</v>
      </c>
      <c r="K91" s="183" t="s">
        <v>49</v>
      </c>
      <c r="L91" s="183" t="s">
        <v>242</v>
      </c>
      <c r="M91" s="184" t="s">
        <v>243</v>
      </c>
      <c r="N91" s="185" t="s">
        <v>50</v>
      </c>
      <c r="O91" s="185" t="s">
        <v>244</v>
      </c>
      <c r="P91" s="176"/>
      <c r="Q91" s="177"/>
      <c r="R91" s="177"/>
      <c r="S91" s="161"/>
      <c r="T91" s="161"/>
      <c r="U91" s="161"/>
    </row>
    <row r="92" spans="1:21" ht="15" x14ac:dyDescent="0.2">
      <c r="A92" s="186"/>
      <c r="B92" s="187"/>
      <c r="C92" s="188"/>
      <c r="D92" s="186"/>
      <c r="E92" s="186"/>
      <c r="F92" s="189"/>
      <c r="G92" s="189"/>
      <c r="H92" s="189"/>
      <c r="I92" s="189"/>
      <c r="J92" s="152"/>
      <c r="K92" s="152"/>
      <c r="L92" s="152"/>
      <c r="M92" s="190"/>
      <c r="N92" s="190"/>
      <c r="O92" s="190"/>
      <c r="P92" s="176"/>
      <c r="Q92" s="177"/>
      <c r="R92" s="177"/>
      <c r="S92" s="152"/>
      <c r="T92" s="152"/>
      <c r="U92" s="152"/>
    </row>
    <row r="93" spans="1:21" ht="15" x14ac:dyDescent="0.2">
      <c r="A93" s="186"/>
      <c r="B93" s="187"/>
      <c r="C93" s="188"/>
      <c r="D93" s="186"/>
      <c r="E93" s="186"/>
      <c r="F93" s="189"/>
      <c r="G93" s="189"/>
      <c r="H93" s="189"/>
      <c r="I93" s="189"/>
      <c r="J93" s="152"/>
      <c r="K93" s="152"/>
      <c r="L93" s="152"/>
      <c r="M93" s="190"/>
      <c r="N93" s="190"/>
      <c r="O93" s="190"/>
      <c r="P93" s="176"/>
      <c r="Q93" s="177"/>
      <c r="R93" s="177"/>
      <c r="S93" s="152"/>
      <c r="T93" s="152"/>
      <c r="U93" s="152"/>
    </row>
    <row r="94" spans="1:21" ht="15" x14ac:dyDescent="0.2">
      <c r="A94" s="186"/>
      <c r="B94" s="187"/>
      <c r="C94" s="188"/>
      <c r="D94" s="186"/>
      <c r="E94" s="186"/>
      <c r="F94" s="189"/>
      <c r="G94" s="189"/>
      <c r="H94" s="189"/>
      <c r="I94" s="189"/>
      <c r="J94" s="152"/>
      <c r="K94" s="152"/>
      <c r="L94" s="152"/>
      <c r="M94" s="190"/>
      <c r="N94" s="190"/>
      <c r="O94" s="190"/>
      <c r="P94" s="176"/>
      <c r="Q94" s="177"/>
      <c r="R94" s="177"/>
      <c r="S94" s="152"/>
      <c r="T94" s="152"/>
      <c r="U94" s="152"/>
    </row>
    <row r="95" spans="1:21" ht="15" x14ac:dyDescent="0.2">
      <c r="A95" s="186"/>
      <c r="B95" s="187"/>
      <c r="C95" s="188"/>
      <c r="D95" s="186"/>
      <c r="E95" s="186"/>
      <c r="F95" s="189"/>
      <c r="G95" s="189"/>
      <c r="H95" s="189"/>
      <c r="I95" s="189"/>
      <c r="J95" s="152"/>
      <c r="K95" s="152"/>
      <c r="L95" s="152"/>
      <c r="M95" s="190"/>
      <c r="N95" s="190"/>
      <c r="O95" s="190"/>
      <c r="P95" s="176"/>
      <c r="Q95" s="177"/>
      <c r="R95" s="177"/>
      <c r="S95" s="152"/>
      <c r="T95" s="152"/>
      <c r="U95" s="152"/>
    </row>
    <row r="96" spans="1:21" ht="15" x14ac:dyDescent="0.2">
      <c r="A96" s="186"/>
      <c r="B96" s="187"/>
      <c r="C96" s="188"/>
      <c r="D96" s="186"/>
      <c r="E96" s="186"/>
      <c r="F96" s="189"/>
      <c r="G96" s="189"/>
      <c r="H96" s="189"/>
      <c r="I96" s="189"/>
      <c r="J96" s="152"/>
      <c r="K96" s="152"/>
      <c r="L96" s="152"/>
      <c r="M96" s="190"/>
      <c r="N96" s="190"/>
      <c r="O96" s="190"/>
      <c r="P96" s="176"/>
      <c r="Q96" s="177"/>
      <c r="R96" s="177"/>
      <c r="S96" s="152"/>
      <c r="T96" s="152"/>
      <c r="U96" s="152"/>
    </row>
    <row r="97" spans="1:18" ht="15" x14ac:dyDescent="0.2">
      <c r="A97" s="186"/>
      <c r="B97" s="187"/>
      <c r="C97" s="188"/>
      <c r="D97" s="186"/>
      <c r="E97" s="186"/>
      <c r="F97" s="189"/>
      <c r="G97" s="189"/>
      <c r="H97" s="189"/>
      <c r="I97" s="189"/>
      <c r="J97" s="152"/>
      <c r="K97" s="152"/>
      <c r="L97" s="152"/>
      <c r="M97" s="190"/>
      <c r="N97" s="190"/>
      <c r="O97" s="190"/>
      <c r="P97" s="176"/>
      <c r="Q97" s="177"/>
      <c r="R97" s="177"/>
    </row>
    <row r="98" spans="1:18" ht="15" x14ac:dyDescent="0.2">
      <c r="A98" s="186"/>
      <c r="B98" s="187"/>
      <c r="C98" s="188"/>
      <c r="D98" s="186"/>
      <c r="E98" s="186"/>
      <c r="F98" s="189"/>
      <c r="G98" s="189"/>
      <c r="H98" s="189"/>
      <c r="I98" s="189"/>
      <c r="J98" s="152"/>
      <c r="K98" s="152"/>
      <c r="L98" s="152"/>
      <c r="M98" s="190"/>
      <c r="N98" s="190"/>
      <c r="O98" s="190"/>
      <c r="P98" s="176"/>
      <c r="Q98" s="177"/>
      <c r="R98" s="177"/>
    </row>
    <row r="99" spans="1:18" ht="15" x14ac:dyDescent="0.2">
      <c r="A99" s="186"/>
      <c r="B99" s="187"/>
      <c r="C99" s="188"/>
      <c r="D99" s="186"/>
      <c r="E99" s="186"/>
      <c r="F99" s="189"/>
      <c r="G99" s="189"/>
      <c r="H99" s="189"/>
      <c r="I99" s="189"/>
      <c r="J99" s="152"/>
      <c r="K99" s="152"/>
      <c r="L99" s="152"/>
      <c r="M99" s="190"/>
      <c r="N99" s="190"/>
      <c r="O99" s="190"/>
      <c r="P99" s="176"/>
      <c r="Q99" s="177"/>
      <c r="R99" s="177"/>
    </row>
    <row r="100" spans="1:18" ht="15" x14ac:dyDescent="0.2">
      <c r="A100" s="186"/>
      <c r="B100" s="187"/>
      <c r="C100" s="188"/>
      <c r="D100" s="186"/>
      <c r="E100" s="186"/>
      <c r="F100" s="189"/>
      <c r="G100" s="189"/>
      <c r="H100" s="189"/>
      <c r="I100" s="189"/>
      <c r="J100" s="152"/>
      <c r="K100" s="152"/>
      <c r="L100" s="152"/>
      <c r="M100" s="190"/>
      <c r="N100" s="190"/>
      <c r="O100" s="190"/>
      <c r="P100" s="176"/>
      <c r="Q100" s="177"/>
      <c r="R100" s="177"/>
    </row>
    <row r="101" spans="1:18" ht="15" x14ac:dyDescent="0.2">
      <c r="A101" s="186"/>
      <c r="B101" s="187"/>
      <c r="C101" s="188"/>
      <c r="D101" s="186"/>
      <c r="E101" s="186"/>
      <c r="F101" s="189"/>
      <c r="G101" s="189"/>
      <c r="H101" s="189"/>
      <c r="I101" s="189"/>
      <c r="J101" s="152"/>
      <c r="K101" s="152"/>
      <c r="L101" s="152"/>
      <c r="M101" s="190"/>
      <c r="N101" s="190"/>
      <c r="O101" s="190"/>
      <c r="P101" s="176"/>
      <c r="Q101" s="177"/>
      <c r="R101" s="177"/>
    </row>
    <row r="102" spans="1:18" ht="15" x14ac:dyDescent="0.2">
      <c r="A102" s="186"/>
      <c r="B102" s="187"/>
      <c r="C102" s="188"/>
      <c r="D102" s="186"/>
      <c r="E102" s="186"/>
      <c r="F102" s="189"/>
      <c r="G102" s="189"/>
      <c r="H102" s="189"/>
      <c r="I102" s="189"/>
      <c r="J102" s="152"/>
      <c r="K102" s="152"/>
      <c r="L102" s="152"/>
      <c r="M102" s="190"/>
      <c r="N102" s="190"/>
      <c r="O102" s="190"/>
      <c r="P102" s="176"/>
      <c r="Q102" s="177"/>
      <c r="R102" s="177"/>
    </row>
    <row r="103" spans="1:18" ht="15" x14ac:dyDescent="0.2">
      <c r="A103" s="186"/>
      <c r="B103" s="187"/>
      <c r="C103" s="188"/>
      <c r="D103" s="186"/>
      <c r="E103" s="186"/>
      <c r="F103" s="189"/>
      <c r="G103" s="189"/>
      <c r="H103" s="189"/>
      <c r="I103" s="189"/>
      <c r="J103" s="152"/>
      <c r="K103" s="152"/>
      <c r="L103" s="152"/>
      <c r="M103" s="190"/>
      <c r="N103" s="190"/>
      <c r="O103" s="190"/>
      <c r="P103" s="176"/>
      <c r="Q103" s="177"/>
      <c r="R103" s="177"/>
    </row>
    <row r="104" spans="1:18" ht="15" x14ac:dyDescent="0.2">
      <c r="A104" s="186"/>
      <c r="B104" s="187"/>
      <c r="C104" s="188"/>
      <c r="D104" s="186"/>
      <c r="E104" s="186"/>
      <c r="F104" s="189"/>
      <c r="G104" s="189"/>
      <c r="H104" s="189"/>
      <c r="I104" s="189"/>
      <c r="J104" s="152"/>
      <c r="K104" s="152"/>
      <c r="L104" s="152"/>
      <c r="M104" s="190"/>
      <c r="N104" s="190"/>
      <c r="O104" s="190"/>
      <c r="P104" s="176"/>
      <c r="Q104" s="177"/>
      <c r="R104" s="177"/>
    </row>
    <row r="105" spans="1:18" ht="15" x14ac:dyDescent="0.2">
      <c r="A105" s="186"/>
      <c r="B105" s="187"/>
      <c r="C105" s="188"/>
      <c r="D105" s="186"/>
      <c r="E105" s="186"/>
      <c r="F105" s="189"/>
      <c r="G105" s="189"/>
      <c r="H105" s="189"/>
      <c r="I105" s="189"/>
      <c r="J105" s="152"/>
      <c r="K105" s="152"/>
      <c r="L105" s="152"/>
      <c r="M105" s="190"/>
      <c r="N105" s="190"/>
      <c r="O105" s="190"/>
      <c r="P105" s="176"/>
      <c r="Q105" s="177"/>
      <c r="R105" s="177"/>
    </row>
    <row r="106" spans="1:18" ht="15" x14ac:dyDescent="0.2">
      <c r="A106" s="186"/>
      <c r="B106" s="187"/>
      <c r="C106" s="188"/>
      <c r="D106" s="186"/>
      <c r="E106" s="186"/>
      <c r="F106" s="189"/>
      <c r="G106" s="189"/>
      <c r="H106" s="189"/>
      <c r="I106" s="189"/>
      <c r="J106" s="152"/>
      <c r="K106" s="152"/>
      <c r="L106" s="152"/>
      <c r="M106" s="190"/>
      <c r="N106" s="190"/>
      <c r="O106" s="190"/>
      <c r="P106" s="176"/>
      <c r="Q106" s="177"/>
      <c r="R106" s="177"/>
    </row>
    <row r="107" spans="1:18" ht="15" x14ac:dyDescent="0.2">
      <c r="A107" s="186"/>
      <c r="B107" s="187"/>
      <c r="C107" s="188"/>
      <c r="D107" s="186"/>
      <c r="E107" s="186"/>
      <c r="F107" s="189"/>
      <c r="G107" s="189"/>
      <c r="H107" s="189"/>
      <c r="I107" s="189"/>
      <c r="J107" s="152"/>
      <c r="K107" s="152"/>
      <c r="L107" s="152"/>
      <c r="M107" s="190"/>
      <c r="N107" s="190"/>
      <c r="O107" s="190"/>
      <c r="P107" s="176"/>
      <c r="Q107" s="177"/>
      <c r="R107" s="177"/>
    </row>
    <row r="108" spans="1:18" ht="15" x14ac:dyDescent="0.2">
      <c r="A108" s="186"/>
      <c r="B108" s="187"/>
      <c r="C108" s="188"/>
      <c r="D108" s="186"/>
      <c r="E108" s="186"/>
      <c r="F108" s="189"/>
      <c r="G108" s="189"/>
      <c r="H108" s="189"/>
      <c r="I108" s="189"/>
      <c r="J108" s="152"/>
      <c r="K108" s="152"/>
      <c r="L108" s="152"/>
      <c r="M108" s="190"/>
      <c r="N108" s="190"/>
      <c r="O108" s="190"/>
      <c r="P108" s="176"/>
      <c r="Q108" s="177"/>
      <c r="R108" s="177"/>
    </row>
    <row r="109" spans="1:18" ht="15" x14ac:dyDescent="0.2">
      <c r="A109" s="186"/>
      <c r="B109" s="187"/>
      <c r="C109" s="188"/>
      <c r="D109" s="186"/>
      <c r="E109" s="186"/>
      <c r="F109" s="189"/>
      <c r="G109" s="189"/>
      <c r="H109" s="189"/>
      <c r="I109" s="189"/>
      <c r="J109" s="152"/>
      <c r="K109" s="152"/>
      <c r="L109" s="152"/>
      <c r="M109" s="190"/>
      <c r="N109" s="190"/>
      <c r="O109" s="190"/>
      <c r="P109" s="176"/>
      <c r="Q109" s="177"/>
      <c r="R109" s="177"/>
    </row>
    <row r="110" spans="1:18" ht="15" x14ac:dyDescent="0.2">
      <c r="A110" s="186"/>
      <c r="B110" s="187"/>
      <c r="C110" s="188"/>
      <c r="D110" s="186"/>
      <c r="E110" s="186"/>
      <c r="F110" s="189"/>
      <c r="G110" s="189"/>
      <c r="H110" s="189"/>
      <c r="I110" s="189"/>
      <c r="J110" s="152"/>
      <c r="K110" s="152"/>
      <c r="L110" s="152"/>
      <c r="M110" s="190"/>
      <c r="N110" s="190"/>
      <c r="O110" s="190"/>
      <c r="P110" s="176"/>
      <c r="Q110" s="177"/>
      <c r="R110" s="177"/>
    </row>
    <row r="111" spans="1:18" ht="15" x14ac:dyDescent="0.2">
      <c r="A111" s="186"/>
      <c r="B111" s="187"/>
      <c r="C111" s="188"/>
      <c r="D111" s="186"/>
      <c r="E111" s="186"/>
      <c r="F111" s="189"/>
      <c r="G111" s="189"/>
      <c r="H111" s="189"/>
      <c r="I111" s="189"/>
      <c r="J111" s="152"/>
      <c r="K111" s="152"/>
      <c r="L111" s="152"/>
      <c r="M111" s="190"/>
      <c r="N111" s="190"/>
      <c r="O111" s="190"/>
      <c r="P111" s="176"/>
      <c r="Q111" s="177"/>
      <c r="R111" s="177"/>
    </row>
    <row r="112" spans="1:18" ht="15" x14ac:dyDescent="0.2">
      <c r="A112" s="186"/>
      <c r="B112" s="187"/>
      <c r="C112" s="188"/>
      <c r="D112" s="186"/>
      <c r="E112" s="186"/>
      <c r="F112" s="189"/>
      <c r="G112" s="189"/>
      <c r="H112" s="189"/>
      <c r="I112" s="189"/>
      <c r="J112" s="152"/>
      <c r="K112" s="152"/>
      <c r="L112" s="152"/>
      <c r="M112" s="190"/>
      <c r="N112" s="190"/>
      <c r="O112" s="190"/>
      <c r="P112" s="176"/>
      <c r="Q112" s="177"/>
      <c r="R112" s="177"/>
    </row>
    <row r="113" spans="1:18" ht="15" x14ac:dyDescent="0.2">
      <c r="A113" s="186"/>
      <c r="B113" s="187"/>
      <c r="C113" s="188"/>
      <c r="D113" s="186"/>
      <c r="E113" s="186"/>
      <c r="F113" s="189"/>
      <c r="G113" s="189"/>
      <c r="H113" s="189"/>
      <c r="I113" s="189"/>
      <c r="J113" s="152"/>
      <c r="K113" s="152"/>
      <c r="L113" s="152"/>
      <c r="M113" s="190"/>
      <c r="N113" s="190"/>
      <c r="O113" s="190"/>
      <c r="P113" s="176"/>
      <c r="Q113" s="177"/>
      <c r="R113" s="177"/>
    </row>
    <row r="114" spans="1:18" ht="15" x14ac:dyDescent="0.2">
      <c r="A114" s="186"/>
      <c r="B114" s="187"/>
      <c r="C114" s="188"/>
      <c r="D114" s="186"/>
      <c r="E114" s="186"/>
      <c r="F114" s="189"/>
      <c r="G114" s="189"/>
      <c r="H114" s="189"/>
      <c r="I114" s="189"/>
      <c r="J114" s="152"/>
      <c r="K114" s="152"/>
      <c r="L114" s="152"/>
      <c r="M114" s="190"/>
      <c r="N114" s="190"/>
      <c r="O114" s="190"/>
      <c r="P114" s="176"/>
      <c r="Q114" s="177"/>
      <c r="R114" s="177"/>
    </row>
    <row r="115" spans="1:18" ht="15" x14ac:dyDescent="0.2">
      <c r="A115" s="186"/>
      <c r="B115" s="187"/>
      <c r="C115" s="188"/>
      <c r="D115" s="186"/>
      <c r="E115" s="186"/>
      <c r="F115" s="189"/>
      <c r="G115" s="189"/>
      <c r="H115" s="189"/>
      <c r="I115" s="189"/>
      <c r="J115" s="152"/>
      <c r="K115" s="152"/>
      <c r="L115" s="152"/>
      <c r="M115" s="190"/>
      <c r="N115" s="190"/>
      <c r="O115" s="190"/>
      <c r="P115" s="176"/>
      <c r="Q115" s="177"/>
      <c r="R115" s="177"/>
    </row>
    <row r="116" spans="1:18" ht="15" x14ac:dyDescent="0.2">
      <c r="A116" s="186"/>
      <c r="B116" s="187"/>
      <c r="C116" s="188"/>
      <c r="D116" s="186"/>
      <c r="E116" s="186"/>
      <c r="F116" s="189"/>
      <c r="G116" s="189"/>
      <c r="H116" s="189"/>
      <c r="I116" s="189"/>
      <c r="J116" s="152"/>
      <c r="K116" s="152"/>
      <c r="L116" s="152"/>
      <c r="M116" s="190"/>
      <c r="N116" s="190"/>
      <c r="O116" s="190"/>
      <c r="P116" s="176"/>
      <c r="Q116" s="177"/>
      <c r="R116" s="177"/>
    </row>
    <row r="117" spans="1:18" ht="15" x14ac:dyDescent="0.2">
      <c r="A117" s="186"/>
      <c r="B117" s="187"/>
      <c r="C117" s="188"/>
      <c r="D117" s="186"/>
      <c r="E117" s="186"/>
      <c r="F117" s="189"/>
      <c r="G117" s="189"/>
      <c r="H117" s="189"/>
      <c r="I117" s="189"/>
      <c r="J117" s="152"/>
      <c r="K117" s="152"/>
      <c r="L117" s="152"/>
      <c r="M117" s="190"/>
      <c r="N117" s="190"/>
      <c r="O117" s="190"/>
      <c r="P117" s="176"/>
      <c r="Q117" s="177"/>
      <c r="R117" s="177"/>
    </row>
    <row r="118" spans="1:18" ht="15" x14ac:dyDescent="0.2">
      <c r="A118" s="186"/>
      <c r="B118" s="187"/>
      <c r="C118" s="188"/>
      <c r="D118" s="186"/>
      <c r="E118" s="186"/>
      <c r="F118" s="189"/>
      <c r="G118" s="189"/>
      <c r="H118" s="189"/>
      <c r="I118" s="189"/>
      <c r="J118" s="152"/>
      <c r="K118" s="152"/>
      <c r="L118" s="152"/>
      <c r="M118" s="190"/>
      <c r="N118" s="190"/>
      <c r="O118" s="190"/>
      <c r="P118" s="176"/>
      <c r="Q118" s="177"/>
      <c r="R118" s="177"/>
    </row>
    <row r="119" spans="1:18" ht="15" x14ac:dyDescent="0.2">
      <c r="A119" s="186"/>
      <c r="B119" s="187"/>
      <c r="C119" s="188"/>
      <c r="D119" s="186"/>
      <c r="E119" s="186"/>
      <c r="F119" s="189"/>
      <c r="G119" s="189"/>
      <c r="H119" s="189"/>
      <c r="I119" s="189"/>
      <c r="J119" s="152"/>
      <c r="K119" s="152"/>
      <c r="L119" s="152"/>
      <c r="M119" s="190"/>
      <c r="N119" s="190"/>
      <c r="O119" s="190"/>
      <c r="P119" s="176"/>
      <c r="Q119" s="177"/>
      <c r="R119" s="177"/>
    </row>
    <row r="120" spans="1:18" ht="15" x14ac:dyDescent="0.2">
      <c r="A120" s="186"/>
      <c r="B120" s="187"/>
      <c r="C120" s="188"/>
      <c r="D120" s="186"/>
      <c r="E120" s="186"/>
      <c r="F120" s="189"/>
      <c r="G120" s="189"/>
      <c r="H120" s="189"/>
      <c r="I120" s="189"/>
      <c r="J120" s="152"/>
      <c r="K120" s="152"/>
      <c r="L120" s="152"/>
      <c r="M120" s="190"/>
      <c r="N120" s="190"/>
      <c r="O120" s="190"/>
      <c r="P120" s="176"/>
      <c r="Q120" s="177"/>
      <c r="R120" s="177"/>
    </row>
    <row r="121" spans="1:18" ht="15" x14ac:dyDescent="0.2">
      <c r="A121" s="186"/>
      <c r="B121" s="187"/>
      <c r="C121" s="188"/>
      <c r="D121" s="186"/>
      <c r="E121" s="186"/>
      <c r="F121" s="189"/>
      <c r="G121" s="189"/>
      <c r="H121" s="189"/>
      <c r="I121" s="189"/>
      <c r="J121" s="152"/>
      <c r="K121" s="152"/>
      <c r="L121" s="152"/>
      <c r="M121" s="190"/>
      <c r="N121" s="190"/>
      <c r="O121" s="190"/>
      <c r="P121" s="176"/>
      <c r="Q121" s="177"/>
      <c r="R121" s="177"/>
    </row>
    <row r="122" spans="1:18" ht="15" x14ac:dyDescent="0.2">
      <c r="A122" s="186"/>
      <c r="B122" s="187"/>
      <c r="C122" s="188"/>
      <c r="D122" s="186"/>
      <c r="E122" s="186"/>
      <c r="F122" s="189"/>
      <c r="G122" s="189"/>
      <c r="H122" s="189"/>
      <c r="I122" s="189"/>
      <c r="J122" s="152"/>
      <c r="K122" s="152"/>
      <c r="L122" s="152"/>
      <c r="M122" s="190"/>
      <c r="N122" s="190"/>
      <c r="O122" s="190"/>
      <c r="P122" s="176"/>
      <c r="Q122" s="177"/>
      <c r="R122" s="177"/>
    </row>
    <row r="123" spans="1:18" ht="15" x14ac:dyDescent="0.2">
      <c r="A123" s="186"/>
      <c r="B123" s="187"/>
      <c r="C123" s="188"/>
      <c r="D123" s="186"/>
      <c r="E123" s="186"/>
      <c r="F123" s="189"/>
      <c r="G123" s="189"/>
      <c r="H123" s="189"/>
      <c r="I123" s="189"/>
      <c r="J123" s="152"/>
      <c r="K123" s="152"/>
      <c r="L123" s="152"/>
      <c r="M123" s="190"/>
      <c r="N123" s="190"/>
      <c r="O123" s="190"/>
      <c r="P123" s="176"/>
      <c r="Q123" s="177"/>
      <c r="R123" s="177"/>
    </row>
    <row r="124" spans="1:18" ht="15" x14ac:dyDescent="0.2">
      <c r="A124" s="186"/>
      <c r="B124" s="187"/>
      <c r="C124" s="188"/>
      <c r="D124" s="186"/>
      <c r="E124" s="186"/>
      <c r="F124" s="189"/>
      <c r="G124" s="189"/>
      <c r="H124" s="189"/>
      <c r="I124" s="189"/>
      <c r="J124" s="152"/>
      <c r="K124" s="152"/>
      <c r="L124" s="152"/>
      <c r="M124" s="190"/>
      <c r="N124" s="190"/>
      <c r="O124" s="190"/>
      <c r="P124" s="176"/>
      <c r="Q124" s="177"/>
      <c r="R124" s="177"/>
    </row>
    <row r="125" spans="1:18" ht="15" x14ac:dyDescent="0.2">
      <c r="A125" s="186"/>
      <c r="B125" s="187"/>
      <c r="C125" s="188"/>
      <c r="D125" s="186"/>
      <c r="E125" s="186"/>
      <c r="F125" s="189"/>
      <c r="G125" s="189"/>
      <c r="H125" s="189"/>
      <c r="I125" s="189"/>
      <c r="J125" s="152"/>
      <c r="K125" s="152"/>
      <c r="L125" s="152"/>
      <c r="M125" s="190"/>
      <c r="N125" s="190"/>
      <c r="O125" s="190"/>
      <c r="P125" s="176"/>
      <c r="Q125" s="177"/>
      <c r="R125" s="177"/>
    </row>
    <row r="126" spans="1:18" ht="15" x14ac:dyDescent="0.2">
      <c r="A126" s="186"/>
      <c r="B126" s="187"/>
      <c r="C126" s="188"/>
      <c r="D126" s="186"/>
      <c r="E126" s="186"/>
      <c r="F126" s="189"/>
      <c r="G126" s="189"/>
      <c r="H126" s="189"/>
      <c r="I126" s="189"/>
      <c r="J126" s="152"/>
      <c r="K126" s="152"/>
      <c r="L126" s="152"/>
      <c r="M126" s="190"/>
      <c r="N126" s="190"/>
      <c r="O126" s="190"/>
      <c r="P126" s="176"/>
      <c r="Q126" s="177"/>
      <c r="R126" s="177"/>
    </row>
    <row r="127" spans="1:18" ht="15" x14ac:dyDescent="0.2">
      <c r="A127" s="186"/>
      <c r="B127" s="187"/>
      <c r="C127" s="188"/>
      <c r="D127" s="186"/>
      <c r="E127" s="186"/>
      <c r="F127" s="189"/>
      <c r="G127" s="189"/>
      <c r="H127" s="189"/>
      <c r="I127" s="189"/>
      <c r="J127" s="152"/>
      <c r="K127" s="152"/>
      <c r="L127" s="152"/>
      <c r="M127" s="190"/>
      <c r="N127" s="190"/>
      <c r="O127" s="190"/>
      <c r="P127" s="176"/>
      <c r="Q127" s="177"/>
      <c r="R127" s="177"/>
    </row>
    <row r="128" spans="1:18" ht="15" x14ac:dyDescent="0.2">
      <c r="A128" s="186"/>
      <c r="B128" s="187"/>
      <c r="C128" s="188"/>
      <c r="D128" s="186"/>
      <c r="E128" s="186"/>
      <c r="F128" s="189"/>
      <c r="G128" s="189"/>
      <c r="H128" s="189"/>
      <c r="I128" s="189"/>
      <c r="J128" s="152"/>
      <c r="K128" s="152"/>
      <c r="L128" s="152"/>
      <c r="M128" s="190"/>
      <c r="N128" s="190"/>
      <c r="O128" s="190"/>
      <c r="P128" s="176"/>
      <c r="Q128" s="177"/>
      <c r="R128" s="177"/>
    </row>
    <row r="129" spans="1:18" ht="15" x14ac:dyDescent="0.2">
      <c r="A129" s="186"/>
      <c r="B129" s="187"/>
      <c r="C129" s="188"/>
      <c r="D129" s="186"/>
      <c r="E129" s="186"/>
      <c r="F129" s="189"/>
      <c r="G129" s="189"/>
      <c r="H129" s="189"/>
      <c r="I129" s="189"/>
      <c r="J129" s="152"/>
      <c r="K129" s="152"/>
      <c r="L129" s="152"/>
      <c r="M129" s="190"/>
      <c r="N129" s="190"/>
      <c r="O129" s="190"/>
      <c r="P129" s="176"/>
      <c r="Q129" s="177"/>
      <c r="R129" s="177"/>
    </row>
    <row r="130" spans="1:18" ht="15" x14ac:dyDescent="0.2">
      <c r="A130" s="186"/>
      <c r="B130" s="187"/>
      <c r="C130" s="188"/>
      <c r="D130" s="186"/>
      <c r="E130" s="186"/>
      <c r="F130" s="189"/>
      <c r="G130" s="189"/>
      <c r="H130" s="189"/>
      <c r="I130" s="189"/>
      <c r="J130" s="152"/>
      <c r="K130" s="152"/>
      <c r="L130" s="152"/>
      <c r="M130" s="190"/>
      <c r="N130" s="190"/>
      <c r="O130" s="190"/>
      <c r="P130" s="176"/>
      <c r="Q130" s="177"/>
      <c r="R130" s="177"/>
    </row>
    <row r="131" spans="1:18" ht="15" x14ac:dyDescent="0.2">
      <c r="A131" s="186"/>
      <c r="B131" s="187"/>
      <c r="C131" s="188"/>
      <c r="D131" s="186"/>
      <c r="E131" s="186"/>
      <c r="F131" s="189"/>
      <c r="G131" s="189"/>
      <c r="H131" s="189"/>
      <c r="I131" s="189"/>
      <c r="J131" s="152"/>
      <c r="K131" s="152"/>
      <c r="L131" s="152"/>
      <c r="M131" s="190"/>
      <c r="N131" s="190"/>
      <c r="O131" s="190"/>
      <c r="P131" s="176"/>
      <c r="Q131" s="177"/>
      <c r="R131" s="177"/>
    </row>
    <row r="132" spans="1:18" ht="15" x14ac:dyDescent="0.2">
      <c r="A132" s="186"/>
      <c r="B132" s="187"/>
      <c r="C132" s="188"/>
      <c r="D132" s="186"/>
      <c r="E132" s="186"/>
      <c r="F132" s="189"/>
      <c r="G132" s="189"/>
      <c r="H132" s="189"/>
      <c r="I132" s="189"/>
      <c r="J132" s="152"/>
      <c r="K132" s="152"/>
      <c r="L132" s="152"/>
      <c r="M132" s="190"/>
      <c r="N132" s="190"/>
      <c r="O132" s="190"/>
      <c r="P132" s="176"/>
      <c r="Q132" s="177"/>
      <c r="R132" s="177"/>
    </row>
    <row r="133" spans="1:18" ht="15" x14ac:dyDescent="0.2">
      <c r="A133" s="186"/>
      <c r="B133" s="187"/>
      <c r="C133" s="188"/>
      <c r="D133" s="186"/>
      <c r="E133" s="186"/>
      <c r="F133" s="189"/>
      <c r="G133" s="189"/>
      <c r="H133" s="189"/>
      <c r="I133" s="189"/>
      <c r="J133" s="152"/>
      <c r="K133" s="152"/>
      <c r="L133" s="152"/>
      <c r="M133" s="190"/>
      <c r="N133" s="190"/>
      <c r="O133" s="190"/>
      <c r="P133" s="176"/>
      <c r="Q133" s="177"/>
      <c r="R133" s="177"/>
    </row>
    <row r="134" spans="1:18" ht="15" x14ac:dyDescent="0.2">
      <c r="A134" s="186"/>
      <c r="B134" s="187"/>
      <c r="C134" s="188"/>
      <c r="D134" s="186"/>
      <c r="E134" s="186"/>
      <c r="F134" s="189"/>
      <c r="G134" s="189"/>
      <c r="H134" s="189"/>
      <c r="I134" s="189"/>
      <c r="J134" s="152"/>
      <c r="K134" s="152"/>
      <c r="L134" s="152"/>
      <c r="M134" s="190"/>
      <c r="N134" s="190"/>
      <c r="O134" s="190"/>
      <c r="P134" s="176"/>
      <c r="Q134" s="177"/>
      <c r="R134" s="177"/>
    </row>
    <row r="135" spans="1:18" ht="15" x14ac:dyDescent="0.2">
      <c r="A135" s="186"/>
      <c r="B135" s="187"/>
      <c r="C135" s="188"/>
      <c r="D135" s="186"/>
      <c r="E135" s="186"/>
      <c r="F135" s="189"/>
      <c r="G135" s="189"/>
      <c r="H135" s="189"/>
      <c r="I135" s="189"/>
      <c r="J135" s="152"/>
      <c r="K135" s="152"/>
      <c r="L135" s="152"/>
      <c r="M135" s="190"/>
      <c r="N135" s="190"/>
      <c r="O135" s="190"/>
      <c r="P135" s="176"/>
      <c r="Q135" s="177"/>
      <c r="R135" s="177"/>
    </row>
    <row r="136" spans="1:18" ht="15" x14ac:dyDescent="0.2">
      <c r="A136" s="186"/>
      <c r="B136" s="187"/>
      <c r="C136" s="188"/>
      <c r="D136" s="186"/>
      <c r="E136" s="186"/>
      <c r="F136" s="189"/>
      <c r="G136" s="189"/>
      <c r="H136" s="189"/>
      <c r="I136" s="189"/>
      <c r="J136" s="152"/>
      <c r="K136" s="152"/>
      <c r="L136" s="152"/>
      <c r="M136" s="190"/>
      <c r="N136" s="190"/>
      <c r="O136" s="190"/>
      <c r="P136" s="176"/>
      <c r="Q136" s="177"/>
      <c r="R136" s="177"/>
    </row>
    <row r="137" spans="1:18" ht="15" x14ac:dyDescent="0.2">
      <c r="A137" s="186"/>
      <c r="B137" s="187"/>
      <c r="C137" s="188"/>
      <c r="D137" s="186"/>
      <c r="E137" s="186"/>
      <c r="F137" s="189"/>
      <c r="G137" s="189"/>
      <c r="H137" s="189"/>
      <c r="I137" s="189"/>
      <c r="J137" s="152"/>
      <c r="K137" s="152"/>
      <c r="L137" s="152"/>
      <c r="M137" s="190"/>
      <c r="N137" s="190"/>
      <c r="O137" s="190"/>
      <c r="P137" s="176"/>
      <c r="Q137" s="177"/>
      <c r="R137" s="177"/>
    </row>
    <row r="138" spans="1:18" ht="15" x14ac:dyDescent="0.2">
      <c r="A138" s="186"/>
      <c r="B138" s="187"/>
      <c r="C138" s="188"/>
      <c r="D138" s="186"/>
      <c r="E138" s="186"/>
      <c r="F138" s="189"/>
      <c r="G138" s="189"/>
      <c r="H138" s="189"/>
      <c r="I138" s="189"/>
      <c r="J138" s="152"/>
      <c r="K138" s="152"/>
      <c r="L138" s="152"/>
      <c r="M138" s="190"/>
      <c r="N138" s="190"/>
      <c r="O138" s="190"/>
      <c r="P138" s="176"/>
      <c r="Q138" s="177"/>
      <c r="R138" s="177"/>
    </row>
    <row r="139" spans="1:18" ht="15" x14ac:dyDescent="0.2">
      <c r="A139" s="186"/>
      <c r="B139" s="187"/>
      <c r="C139" s="188"/>
      <c r="D139" s="186"/>
      <c r="E139" s="186"/>
      <c r="F139" s="189"/>
      <c r="G139" s="189"/>
      <c r="H139" s="189"/>
      <c r="I139" s="189"/>
      <c r="J139" s="152"/>
      <c r="K139" s="152"/>
      <c r="L139" s="152"/>
      <c r="M139" s="190"/>
      <c r="N139" s="190"/>
      <c r="O139" s="190"/>
      <c r="P139" s="176"/>
      <c r="Q139" s="177"/>
      <c r="R139" s="177"/>
    </row>
    <row r="140" spans="1:18" ht="15" x14ac:dyDescent="0.2">
      <c r="A140" s="186"/>
      <c r="B140" s="187"/>
      <c r="C140" s="188"/>
      <c r="D140" s="186"/>
      <c r="E140" s="186"/>
      <c r="F140" s="189"/>
      <c r="G140" s="189"/>
      <c r="H140" s="189"/>
      <c r="I140" s="189"/>
      <c r="J140" s="152"/>
      <c r="K140" s="152"/>
      <c r="L140" s="152"/>
      <c r="M140" s="190"/>
      <c r="N140" s="190"/>
      <c r="O140" s="190"/>
      <c r="P140" s="176"/>
      <c r="Q140" s="177"/>
      <c r="R140" s="177"/>
    </row>
    <row r="141" spans="1:18" ht="15" x14ac:dyDescent="0.2">
      <c r="A141" s="186"/>
      <c r="B141" s="187"/>
      <c r="C141" s="188"/>
      <c r="D141" s="186"/>
      <c r="E141" s="186"/>
      <c r="F141" s="189"/>
      <c r="G141" s="189"/>
      <c r="H141" s="189"/>
      <c r="I141" s="189"/>
      <c r="J141" s="152"/>
      <c r="K141" s="152"/>
      <c r="L141" s="152"/>
      <c r="M141" s="190"/>
      <c r="N141" s="190"/>
      <c r="O141" s="190"/>
      <c r="P141" s="176"/>
      <c r="Q141" s="177"/>
      <c r="R141" s="177"/>
    </row>
    <row r="142" spans="1:18" ht="15" x14ac:dyDescent="0.2">
      <c r="A142" s="186"/>
      <c r="B142" s="187"/>
      <c r="C142" s="188"/>
      <c r="D142" s="186"/>
      <c r="E142" s="186"/>
      <c r="F142" s="189"/>
      <c r="G142" s="189"/>
      <c r="H142" s="189"/>
      <c r="I142" s="189"/>
      <c r="J142" s="152"/>
      <c r="K142" s="152"/>
      <c r="L142" s="152"/>
      <c r="M142" s="190"/>
      <c r="N142" s="190"/>
      <c r="O142" s="190"/>
      <c r="P142" s="176"/>
      <c r="Q142" s="177"/>
      <c r="R142" s="177"/>
    </row>
    <row r="143" spans="1:18" ht="15" x14ac:dyDescent="0.2">
      <c r="A143" s="186"/>
      <c r="B143" s="187"/>
      <c r="C143" s="188"/>
      <c r="D143" s="186"/>
      <c r="E143" s="186"/>
      <c r="F143" s="189"/>
      <c r="G143" s="189"/>
      <c r="H143" s="189"/>
      <c r="I143" s="189"/>
      <c r="J143" s="152"/>
      <c r="K143" s="152"/>
      <c r="L143" s="152"/>
      <c r="M143" s="190"/>
      <c r="N143" s="190"/>
      <c r="O143" s="190"/>
      <c r="P143" s="176"/>
      <c r="Q143" s="177"/>
      <c r="R143" s="177"/>
    </row>
    <row r="144" spans="1:18" ht="15" x14ac:dyDescent="0.2">
      <c r="A144" s="186"/>
      <c r="B144" s="187"/>
      <c r="C144" s="188"/>
      <c r="D144" s="186"/>
      <c r="E144" s="186"/>
      <c r="F144" s="189"/>
      <c r="G144" s="189"/>
      <c r="H144" s="189"/>
      <c r="I144" s="189"/>
      <c r="J144" s="152"/>
      <c r="K144" s="152"/>
      <c r="L144" s="152"/>
      <c r="M144" s="190"/>
      <c r="N144" s="190"/>
      <c r="O144" s="190"/>
      <c r="P144" s="176"/>
      <c r="Q144" s="177"/>
      <c r="R144" s="177"/>
    </row>
    <row r="145" spans="1:18" ht="15" x14ac:dyDescent="0.2">
      <c r="A145" s="186"/>
      <c r="B145" s="187"/>
      <c r="C145" s="188"/>
      <c r="D145" s="186"/>
      <c r="E145" s="186"/>
      <c r="F145" s="189"/>
      <c r="G145" s="189"/>
      <c r="H145" s="189"/>
      <c r="I145" s="189"/>
      <c r="J145" s="152"/>
      <c r="K145" s="152"/>
      <c r="L145" s="152"/>
      <c r="M145" s="190"/>
      <c r="N145" s="190"/>
      <c r="O145" s="190"/>
      <c r="P145" s="176"/>
      <c r="Q145" s="177"/>
      <c r="R145" s="177"/>
    </row>
    <row r="146" spans="1:18" ht="15" x14ac:dyDescent="0.2">
      <c r="A146" s="186"/>
      <c r="B146" s="187"/>
      <c r="C146" s="188"/>
      <c r="D146" s="186"/>
      <c r="E146" s="186"/>
      <c r="F146" s="189"/>
      <c r="G146" s="189"/>
      <c r="H146" s="189"/>
      <c r="I146" s="189"/>
      <c r="J146" s="152"/>
      <c r="K146" s="152"/>
      <c r="L146" s="152"/>
      <c r="M146" s="190"/>
      <c r="N146" s="190"/>
      <c r="O146" s="190"/>
      <c r="P146" s="176"/>
      <c r="Q146" s="177"/>
      <c r="R146" s="177"/>
    </row>
    <row r="147" spans="1:18" ht="15" x14ac:dyDescent="0.2">
      <c r="A147" s="186"/>
      <c r="B147" s="187"/>
      <c r="C147" s="188"/>
      <c r="D147" s="186"/>
      <c r="E147" s="186"/>
      <c r="F147" s="189"/>
      <c r="G147" s="189"/>
      <c r="H147" s="189"/>
      <c r="I147" s="189"/>
      <c r="J147" s="152"/>
      <c r="K147" s="152"/>
      <c r="L147" s="152"/>
      <c r="M147" s="190"/>
      <c r="N147" s="190"/>
      <c r="O147" s="190"/>
      <c r="P147" s="176"/>
      <c r="Q147" s="177"/>
      <c r="R147" s="177"/>
    </row>
    <row r="148" spans="1:18" ht="15" x14ac:dyDescent="0.2">
      <c r="A148" s="186"/>
      <c r="B148" s="187"/>
      <c r="C148" s="188"/>
      <c r="D148" s="186"/>
      <c r="E148" s="186"/>
      <c r="F148" s="189"/>
      <c r="G148" s="189"/>
      <c r="H148" s="189"/>
      <c r="I148" s="189"/>
      <c r="J148" s="152"/>
      <c r="K148" s="152"/>
      <c r="L148" s="152"/>
      <c r="M148" s="190"/>
      <c r="N148" s="190"/>
      <c r="O148" s="190"/>
      <c r="P148" s="176"/>
      <c r="Q148" s="177"/>
      <c r="R148" s="177"/>
    </row>
    <row r="149" spans="1:18" ht="15" x14ac:dyDescent="0.2">
      <c r="A149" s="186"/>
      <c r="B149" s="187"/>
      <c r="C149" s="188"/>
      <c r="D149" s="186"/>
      <c r="E149" s="186"/>
      <c r="F149" s="189"/>
      <c r="G149" s="189"/>
      <c r="H149" s="189"/>
      <c r="I149" s="189"/>
      <c r="J149" s="152"/>
      <c r="K149" s="152"/>
      <c r="L149" s="152"/>
      <c r="M149" s="190"/>
      <c r="N149" s="190"/>
      <c r="O149" s="190"/>
      <c r="P149" s="176"/>
      <c r="Q149" s="177"/>
      <c r="R149" s="177"/>
    </row>
    <row r="150" spans="1:18" ht="15" x14ac:dyDescent="0.2">
      <c r="A150" s="186"/>
      <c r="B150" s="187"/>
      <c r="C150" s="188"/>
      <c r="D150" s="186"/>
      <c r="E150" s="186"/>
      <c r="F150" s="189"/>
      <c r="G150" s="189"/>
      <c r="H150" s="189"/>
      <c r="I150" s="189"/>
      <c r="J150" s="152"/>
      <c r="K150" s="152"/>
      <c r="L150" s="152"/>
      <c r="M150" s="190"/>
      <c r="N150" s="190"/>
      <c r="O150" s="190"/>
      <c r="P150" s="176"/>
      <c r="Q150" s="177"/>
      <c r="R150" s="177"/>
    </row>
    <row r="151" spans="1:18" ht="15" x14ac:dyDescent="0.2">
      <c r="A151" s="186"/>
      <c r="B151" s="187"/>
      <c r="C151" s="188"/>
      <c r="D151" s="186"/>
      <c r="E151" s="186"/>
      <c r="F151" s="189"/>
      <c r="G151" s="189"/>
      <c r="H151" s="189"/>
      <c r="I151" s="189"/>
      <c r="J151" s="152"/>
      <c r="K151" s="152"/>
      <c r="L151" s="152"/>
      <c r="M151" s="190"/>
      <c r="N151" s="190"/>
      <c r="O151" s="190"/>
      <c r="P151" s="176"/>
      <c r="Q151" s="177"/>
      <c r="R151" s="177"/>
    </row>
    <row r="152" spans="1:18" ht="15" x14ac:dyDescent="0.2">
      <c r="A152" s="186"/>
      <c r="B152" s="187"/>
      <c r="C152" s="188"/>
      <c r="D152" s="186"/>
      <c r="E152" s="186"/>
      <c r="F152" s="189"/>
      <c r="G152" s="189"/>
      <c r="H152" s="189"/>
      <c r="I152" s="189"/>
      <c r="J152" s="152"/>
      <c r="K152" s="152"/>
      <c r="L152" s="152"/>
      <c r="M152" s="190"/>
      <c r="N152" s="190"/>
      <c r="O152" s="190"/>
      <c r="P152" s="176"/>
      <c r="Q152" s="177"/>
      <c r="R152" s="177"/>
    </row>
    <row r="153" spans="1:18" ht="15" x14ac:dyDescent="0.2">
      <c r="A153" s="186"/>
      <c r="B153" s="187"/>
      <c r="C153" s="188"/>
      <c r="D153" s="186"/>
      <c r="E153" s="186"/>
      <c r="F153" s="189"/>
      <c r="G153" s="189"/>
      <c r="H153" s="189"/>
      <c r="I153" s="189"/>
      <c r="J153" s="152"/>
      <c r="K153" s="152"/>
      <c r="L153" s="152"/>
      <c r="M153" s="190"/>
      <c r="N153" s="190"/>
      <c r="O153" s="190"/>
      <c r="P153" s="176"/>
      <c r="Q153" s="177"/>
      <c r="R153" s="177"/>
    </row>
    <row r="154" spans="1:18" ht="15" x14ac:dyDescent="0.2">
      <c r="A154" s="186"/>
      <c r="B154" s="187"/>
      <c r="C154" s="188"/>
      <c r="D154" s="186"/>
      <c r="E154" s="186"/>
      <c r="F154" s="189"/>
      <c r="G154" s="189"/>
      <c r="H154" s="189"/>
      <c r="I154" s="189"/>
      <c r="J154" s="152"/>
      <c r="K154" s="152"/>
      <c r="L154" s="152"/>
      <c r="M154" s="190"/>
      <c r="N154" s="190"/>
      <c r="O154" s="190"/>
      <c r="P154" s="176"/>
      <c r="Q154" s="177"/>
      <c r="R154" s="177"/>
    </row>
    <row r="155" spans="1:18" ht="15" x14ac:dyDescent="0.2">
      <c r="A155" s="186"/>
      <c r="B155" s="187"/>
      <c r="C155" s="188"/>
      <c r="D155" s="186"/>
      <c r="E155" s="186"/>
      <c r="F155" s="189"/>
      <c r="G155" s="189"/>
      <c r="H155" s="189"/>
      <c r="I155" s="189"/>
      <c r="J155" s="152"/>
      <c r="K155" s="152"/>
      <c r="L155" s="152"/>
      <c r="M155" s="190"/>
      <c r="N155" s="190"/>
      <c r="O155" s="190"/>
      <c r="P155" s="176"/>
      <c r="Q155" s="177"/>
      <c r="R155" s="177"/>
    </row>
    <row r="156" spans="1:18" ht="15" x14ac:dyDescent="0.2">
      <c r="A156" s="186"/>
      <c r="B156" s="187"/>
      <c r="C156" s="188"/>
      <c r="D156" s="186"/>
      <c r="E156" s="186"/>
      <c r="F156" s="189"/>
      <c r="G156" s="189"/>
      <c r="H156" s="189"/>
      <c r="I156" s="189"/>
      <c r="J156" s="152"/>
      <c r="K156" s="152"/>
      <c r="L156" s="152"/>
      <c r="M156" s="190"/>
      <c r="N156" s="190"/>
      <c r="O156" s="190"/>
      <c r="P156" s="176"/>
      <c r="Q156" s="177"/>
      <c r="R156" s="177"/>
    </row>
    <row r="157" spans="1:18" ht="15" x14ac:dyDescent="0.2">
      <c r="A157" s="186"/>
      <c r="B157" s="187"/>
      <c r="C157" s="188"/>
      <c r="D157" s="186"/>
      <c r="E157" s="186"/>
      <c r="F157" s="189"/>
      <c r="G157" s="189"/>
      <c r="H157" s="189"/>
      <c r="I157" s="189"/>
      <c r="J157" s="152"/>
      <c r="K157" s="152"/>
      <c r="L157" s="152"/>
      <c r="M157" s="190"/>
      <c r="N157" s="190"/>
      <c r="O157" s="190"/>
      <c r="P157" s="176"/>
      <c r="Q157" s="177"/>
      <c r="R157" s="177"/>
    </row>
    <row r="158" spans="1:18" ht="15" x14ac:dyDescent="0.2">
      <c r="A158" s="186"/>
      <c r="B158" s="187"/>
      <c r="C158" s="188"/>
      <c r="D158" s="186"/>
      <c r="E158" s="186"/>
      <c r="F158" s="189"/>
      <c r="G158" s="189"/>
      <c r="H158" s="189"/>
      <c r="I158" s="189"/>
      <c r="J158" s="152"/>
      <c r="K158" s="152"/>
      <c r="L158" s="152"/>
      <c r="M158" s="190"/>
      <c r="N158" s="190"/>
      <c r="O158" s="190"/>
      <c r="P158" s="176"/>
      <c r="Q158" s="177"/>
      <c r="R158" s="177"/>
    </row>
    <row r="159" spans="1:18" ht="15" x14ac:dyDescent="0.2">
      <c r="A159" s="186"/>
      <c r="B159" s="187"/>
      <c r="C159" s="188"/>
      <c r="D159" s="186"/>
      <c r="E159" s="186"/>
      <c r="F159" s="189"/>
      <c r="G159" s="189"/>
      <c r="H159" s="189"/>
      <c r="I159" s="189"/>
      <c r="J159" s="152"/>
      <c r="K159" s="152"/>
      <c r="L159" s="152"/>
      <c r="M159" s="190"/>
      <c r="N159" s="190"/>
      <c r="O159" s="190"/>
      <c r="P159" s="176"/>
      <c r="Q159" s="177"/>
      <c r="R159" s="177"/>
    </row>
    <row r="160" spans="1:18" ht="15" x14ac:dyDescent="0.2">
      <c r="A160" s="186"/>
      <c r="B160" s="187"/>
      <c r="C160" s="188"/>
      <c r="D160" s="186"/>
      <c r="E160" s="186"/>
      <c r="F160" s="189"/>
      <c r="G160" s="189"/>
      <c r="H160" s="189"/>
      <c r="I160" s="189"/>
      <c r="J160" s="152"/>
      <c r="K160" s="152"/>
      <c r="L160" s="152"/>
      <c r="M160" s="190"/>
      <c r="N160" s="190"/>
      <c r="O160" s="190"/>
      <c r="P160" s="176"/>
      <c r="Q160" s="177"/>
      <c r="R160" s="177"/>
    </row>
    <row r="161" spans="1:18" ht="15" x14ac:dyDescent="0.2">
      <c r="A161" s="186"/>
      <c r="B161" s="187"/>
      <c r="C161" s="188"/>
      <c r="D161" s="186"/>
      <c r="E161" s="186"/>
      <c r="F161" s="189"/>
      <c r="G161" s="189"/>
      <c r="H161" s="189"/>
      <c r="I161" s="189"/>
      <c r="J161" s="152"/>
      <c r="K161" s="152"/>
      <c r="L161" s="152"/>
      <c r="M161" s="190"/>
      <c r="N161" s="190"/>
      <c r="O161" s="190"/>
      <c r="P161" s="176"/>
      <c r="Q161" s="177"/>
      <c r="R161" s="177"/>
    </row>
    <row r="162" spans="1:18" ht="15" x14ac:dyDescent="0.2">
      <c r="A162" s="186"/>
      <c r="B162" s="187"/>
      <c r="C162" s="188"/>
      <c r="D162" s="186"/>
      <c r="E162" s="186"/>
      <c r="F162" s="189"/>
      <c r="G162" s="189"/>
      <c r="H162" s="189"/>
      <c r="I162" s="189"/>
      <c r="J162" s="152"/>
      <c r="K162" s="152"/>
      <c r="L162" s="152"/>
      <c r="M162" s="190"/>
      <c r="N162" s="190"/>
      <c r="O162" s="190"/>
      <c r="P162" s="176"/>
      <c r="Q162" s="177"/>
      <c r="R162" s="177"/>
    </row>
    <row r="163" spans="1:18" ht="15" x14ac:dyDescent="0.2">
      <c r="A163" s="186"/>
      <c r="B163" s="187"/>
      <c r="C163" s="188"/>
      <c r="D163" s="186"/>
      <c r="E163" s="186"/>
      <c r="F163" s="189"/>
      <c r="G163" s="189"/>
      <c r="H163" s="189"/>
      <c r="I163" s="189"/>
      <c r="J163" s="152"/>
      <c r="K163" s="152"/>
      <c r="L163" s="152"/>
      <c r="M163" s="190"/>
      <c r="N163" s="190"/>
      <c r="O163" s="190"/>
      <c r="P163" s="176"/>
      <c r="Q163" s="177"/>
      <c r="R163" s="177"/>
    </row>
    <row r="164" spans="1:18" ht="15" x14ac:dyDescent="0.2">
      <c r="A164" s="186"/>
      <c r="B164" s="187"/>
      <c r="C164" s="188"/>
      <c r="D164" s="186"/>
      <c r="E164" s="186"/>
      <c r="F164" s="189"/>
      <c r="G164" s="189"/>
      <c r="H164" s="189"/>
      <c r="I164" s="189"/>
      <c r="J164" s="152"/>
      <c r="K164" s="152"/>
      <c r="L164" s="152"/>
      <c r="M164" s="190"/>
      <c r="N164" s="190"/>
      <c r="O164" s="190"/>
      <c r="P164" s="176"/>
      <c r="Q164" s="177"/>
      <c r="R164" s="177"/>
    </row>
    <row r="165" spans="1:18" ht="15" x14ac:dyDescent="0.2">
      <c r="A165" s="186"/>
      <c r="B165" s="187"/>
      <c r="C165" s="188"/>
      <c r="D165" s="186"/>
      <c r="E165" s="186"/>
      <c r="F165" s="189"/>
      <c r="G165" s="189"/>
      <c r="H165" s="189"/>
      <c r="I165" s="189"/>
      <c r="J165" s="152"/>
      <c r="K165" s="152"/>
      <c r="L165" s="152"/>
      <c r="M165" s="190"/>
      <c r="N165" s="190"/>
      <c r="O165" s="190"/>
      <c r="P165" s="176"/>
      <c r="Q165" s="177"/>
      <c r="R165" s="177"/>
    </row>
    <row r="166" spans="1:18" ht="15" x14ac:dyDescent="0.2">
      <c r="A166" s="186"/>
      <c r="B166" s="187"/>
      <c r="C166" s="188"/>
      <c r="D166" s="186"/>
      <c r="E166" s="186"/>
      <c r="F166" s="189"/>
      <c r="G166" s="189"/>
      <c r="H166" s="189"/>
      <c r="I166" s="189"/>
      <c r="J166" s="152"/>
      <c r="K166" s="152"/>
      <c r="L166" s="152"/>
      <c r="M166" s="190"/>
      <c r="N166" s="190"/>
      <c r="O166" s="190"/>
      <c r="P166" s="176"/>
      <c r="Q166" s="177"/>
      <c r="R166" s="177"/>
    </row>
    <row r="167" spans="1:18" ht="15" x14ac:dyDescent="0.2">
      <c r="A167" s="186"/>
      <c r="B167" s="187"/>
      <c r="C167" s="188"/>
      <c r="D167" s="186"/>
      <c r="E167" s="186"/>
      <c r="F167" s="189"/>
      <c r="G167" s="189"/>
      <c r="H167" s="189"/>
      <c r="I167" s="189"/>
      <c r="J167" s="152"/>
      <c r="K167" s="152"/>
      <c r="L167" s="152"/>
      <c r="M167" s="190"/>
      <c r="N167" s="190"/>
      <c r="O167" s="190"/>
      <c r="P167" s="176"/>
      <c r="Q167" s="177"/>
      <c r="R167" s="177"/>
    </row>
    <row r="168" spans="1:18" ht="15" x14ac:dyDescent="0.2">
      <c r="A168" s="186"/>
      <c r="B168" s="187"/>
      <c r="C168" s="188"/>
      <c r="D168" s="186"/>
      <c r="E168" s="186"/>
      <c r="F168" s="189"/>
      <c r="G168" s="189"/>
      <c r="H168" s="189"/>
      <c r="I168" s="189"/>
      <c r="J168" s="152"/>
      <c r="K168" s="152"/>
      <c r="L168" s="152"/>
      <c r="M168" s="190"/>
      <c r="N168" s="190"/>
      <c r="O168" s="190"/>
      <c r="P168" s="176"/>
      <c r="Q168" s="177"/>
      <c r="R168" s="177"/>
    </row>
    <row r="169" spans="1:18" ht="15" x14ac:dyDescent="0.2">
      <c r="A169" s="186"/>
      <c r="B169" s="187"/>
      <c r="C169" s="188"/>
      <c r="D169" s="186"/>
      <c r="E169" s="186"/>
      <c r="F169" s="189"/>
      <c r="G169" s="189"/>
      <c r="H169" s="189"/>
      <c r="I169" s="189"/>
      <c r="J169" s="152"/>
      <c r="K169" s="152"/>
      <c r="L169" s="152"/>
      <c r="M169" s="190"/>
      <c r="N169" s="190"/>
      <c r="O169" s="190"/>
      <c r="P169" s="176"/>
      <c r="Q169" s="177"/>
      <c r="R169" s="177"/>
    </row>
    <row r="170" spans="1:18" ht="15" x14ac:dyDescent="0.2">
      <c r="A170" s="186"/>
      <c r="B170" s="187"/>
      <c r="C170" s="188"/>
      <c r="D170" s="186"/>
      <c r="E170" s="186"/>
      <c r="F170" s="189"/>
      <c r="G170" s="189"/>
      <c r="H170" s="189"/>
      <c r="I170" s="189"/>
      <c r="J170" s="152"/>
      <c r="K170" s="152"/>
      <c r="L170" s="152"/>
      <c r="M170" s="190"/>
      <c r="N170" s="190"/>
      <c r="O170" s="190"/>
      <c r="P170" s="176"/>
      <c r="Q170" s="177"/>
      <c r="R170" s="177"/>
    </row>
    <row r="171" spans="1:18" ht="15" x14ac:dyDescent="0.2">
      <c r="A171" s="186"/>
      <c r="B171" s="187"/>
      <c r="C171" s="188"/>
      <c r="D171" s="186"/>
      <c r="E171" s="186"/>
      <c r="F171" s="189"/>
      <c r="G171" s="189"/>
      <c r="H171" s="189"/>
      <c r="I171" s="189"/>
      <c r="J171" s="152"/>
      <c r="K171" s="152"/>
      <c r="L171" s="152"/>
      <c r="M171" s="190"/>
      <c r="N171" s="190"/>
      <c r="O171" s="190"/>
      <c r="P171" s="176"/>
      <c r="Q171" s="177"/>
      <c r="R171" s="177"/>
    </row>
    <row r="172" spans="1:18" ht="15" x14ac:dyDescent="0.2">
      <c r="A172" s="186"/>
      <c r="B172" s="187"/>
      <c r="C172" s="188"/>
      <c r="D172" s="186"/>
      <c r="E172" s="186"/>
      <c r="F172" s="189"/>
      <c r="G172" s="189"/>
      <c r="H172" s="189"/>
      <c r="I172" s="189"/>
      <c r="J172" s="152"/>
      <c r="K172" s="152"/>
      <c r="L172" s="152"/>
      <c r="M172" s="190"/>
      <c r="N172" s="190"/>
      <c r="O172" s="190"/>
      <c r="P172" s="176"/>
      <c r="Q172" s="177"/>
      <c r="R172" s="177"/>
    </row>
    <row r="173" spans="1:18" ht="15" x14ac:dyDescent="0.2">
      <c r="A173" s="186"/>
      <c r="B173" s="187"/>
      <c r="C173" s="188"/>
      <c r="D173" s="186"/>
      <c r="E173" s="186"/>
      <c r="F173" s="189"/>
      <c r="G173" s="189"/>
      <c r="H173" s="189"/>
      <c r="I173" s="189"/>
      <c r="J173" s="152"/>
      <c r="K173" s="152"/>
      <c r="L173" s="152"/>
      <c r="M173" s="190"/>
      <c r="N173" s="190"/>
      <c r="O173" s="190"/>
      <c r="P173" s="176"/>
      <c r="Q173" s="177"/>
      <c r="R173" s="177"/>
    </row>
    <row r="174" spans="1:18" ht="15" x14ac:dyDescent="0.2">
      <c r="A174" s="186"/>
      <c r="B174" s="187"/>
      <c r="C174" s="188"/>
      <c r="D174" s="186"/>
      <c r="E174" s="186"/>
      <c r="F174" s="189"/>
      <c r="G174" s="189"/>
      <c r="H174" s="189"/>
      <c r="I174" s="189"/>
      <c r="J174" s="152"/>
      <c r="K174" s="152"/>
      <c r="L174" s="152"/>
      <c r="M174" s="190"/>
      <c r="N174" s="190"/>
      <c r="O174" s="190"/>
      <c r="P174" s="176"/>
      <c r="Q174" s="177"/>
      <c r="R174" s="177"/>
    </row>
    <row r="175" spans="1:18" ht="15" x14ac:dyDescent="0.2">
      <c r="A175" s="186"/>
      <c r="B175" s="187"/>
      <c r="C175" s="188"/>
      <c r="D175" s="186"/>
      <c r="E175" s="186"/>
      <c r="F175" s="189"/>
      <c r="G175" s="189"/>
      <c r="H175" s="189"/>
      <c r="I175" s="189"/>
      <c r="J175" s="152"/>
      <c r="K175" s="152"/>
      <c r="L175" s="152"/>
      <c r="M175" s="190"/>
      <c r="N175" s="190"/>
      <c r="O175" s="190"/>
      <c r="P175" s="176"/>
      <c r="Q175" s="177"/>
      <c r="R175" s="177"/>
    </row>
    <row r="176" spans="1:18" ht="15" x14ac:dyDescent="0.2">
      <c r="A176" s="186"/>
      <c r="B176" s="187"/>
      <c r="C176" s="188"/>
      <c r="D176" s="186"/>
      <c r="E176" s="186"/>
      <c r="F176" s="189"/>
      <c r="G176" s="189"/>
      <c r="H176" s="189"/>
      <c r="I176" s="189"/>
      <c r="J176" s="152"/>
      <c r="K176" s="152"/>
      <c r="L176" s="152"/>
      <c r="M176" s="190"/>
      <c r="N176" s="190"/>
      <c r="O176" s="190"/>
      <c r="P176" s="176"/>
      <c r="Q176" s="177"/>
      <c r="R176" s="177"/>
    </row>
    <row r="177" spans="1:18" ht="15" x14ac:dyDescent="0.2">
      <c r="A177" s="186"/>
      <c r="B177" s="187"/>
      <c r="C177" s="188"/>
      <c r="D177" s="186"/>
      <c r="E177" s="186"/>
      <c r="F177" s="189"/>
      <c r="G177" s="189"/>
      <c r="H177" s="189"/>
      <c r="I177" s="189"/>
      <c r="J177" s="152"/>
      <c r="K177" s="152"/>
      <c r="L177" s="152"/>
      <c r="M177" s="190"/>
      <c r="N177" s="190"/>
      <c r="O177" s="190"/>
      <c r="P177" s="176"/>
      <c r="Q177" s="177"/>
      <c r="R177" s="177"/>
    </row>
    <row r="178" spans="1:18" ht="15" x14ac:dyDescent="0.2">
      <c r="A178" s="186"/>
      <c r="B178" s="187"/>
      <c r="C178" s="188"/>
      <c r="D178" s="186"/>
      <c r="E178" s="186"/>
      <c r="F178" s="189"/>
      <c r="G178" s="189"/>
      <c r="H178" s="189"/>
      <c r="I178" s="189"/>
      <c r="J178" s="152"/>
      <c r="K178" s="152"/>
      <c r="L178" s="152"/>
      <c r="M178" s="190"/>
      <c r="N178" s="190"/>
      <c r="O178" s="190"/>
      <c r="P178" s="176"/>
      <c r="Q178" s="177"/>
      <c r="R178" s="177"/>
    </row>
    <row r="179" spans="1:18" ht="15" x14ac:dyDescent="0.2">
      <c r="A179" s="186"/>
      <c r="B179" s="187"/>
      <c r="C179" s="188"/>
      <c r="D179" s="186"/>
      <c r="E179" s="186"/>
      <c r="F179" s="189"/>
      <c r="G179" s="189"/>
      <c r="H179" s="189"/>
      <c r="I179" s="189"/>
      <c r="J179" s="152"/>
      <c r="K179" s="152"/>
      <c r="L179" s="152"/>
      <c r="M179" s="190"/>
      <c r="N179" s="190"/>
      <c r="O179" s="190"/>
      <c r="P179" s="176"/>
      <c r="Q179" s="177"/>
      <c r="R179" s="177"/>
    </row>
    <row r="180" spans="1:18" ht="15" x14ac:dyDescent="0.2">
      <c r="A180" s="186"/>
      <c r="B180" s="187"/>
      <c r="C180" s="188"/>
      <c r="D180" s="186"/>
      <c r="E180" s="186"/>
      <c r="F180" s="189"/>
      <c r="G180" s="189"/>
      <c r="H180" s="189"/>
      <c r="I180" s="189"/>
      <c r="J180" s="152"/>
      <c r="K180" s="152"/>
      <c r="L180" s="152"/>
      <c r="M180" s="190"/>
      <c r="N180" s="190"/>
      <c r="O180" s="190"/>
      <c r="P180" s="176"/>
      <c r="Q180" s="177"/>
      <c r="R180" s="177"/>
    </row>
    <row r="181" spans="1:18" ht="15" x14ac:dyDescent="0.2">
      <c r="A181" s="186"/>
      <c r="B181" s="187"/>
      <c r="C181" s="188"/>
      <c r="D181" s="186"/>
      <c r="E181" s="186"/>
      <c r="F181" s="189"/>
      <c r="G181" s="189"/>
      <c r="H181" s="189"/>
      <c r="I181" s="189"/>
      <c r="J181" s="152"/>
      <c r="K181" s="152"/>
      <c r="L181" s="152"/>
      <c r="M181" s="190"/>
      <c r="N181" s="190"/>
      <c r="O181" s="190"/>
      <c r="P181" s="176"/>
      <c r="Q181" s="177"/>
      <c r="R181" s="177"/>
    </row>
    <row r="182" spans="1:18" ht="15" x14ac:dyDescent="0.2">
      <c r="A182" s="186"/>
      <c r="B182" s="187"/>
      <c r="C182" s="188"/>
      <c r="D182" s="186"/>
      <c r="E182" s="186"/>
      <c r="F182" s="189"/>
      <c r="G182" s="189"/>
      <c r="H182" s="189"/>
      <c r="I182" s="189"/>
      <c r="J182" s="152"/>
      <c r="K182" s="152"/>
      <c r="L182" s="152"/>
      <c r="M182" s="190"/>
      <c r="N182" s="190"/>
      <c r="O182" s="190"/>
      <c r="P182" s="176"/>
      <c r="Q182" s="177"/>
      <c r="R182" s="177"/>
    </row>
    <row r="183" spans="1:18" ht="15" x14ac:dyDescent="0.2">
      <c r="A183" s="186"/>
      <c r="B183" s="187"/>
      <c r="C183" s="188"/>
      <c r="D183" s="186"/>
      <c r="E183" s="186"/>
      <c r="F183" s="189"/>
      <c r="G183" s="189"/>
      <c r="H183" s="189"/>
      <c r="I183" s="189"/>
      <c r="J183" s="152"/>
      <c r="K183" s="152"/>
      <c r="L183" s="152"/>
      <c r="M183" s="190"/>
      <c r="N183" s="190"/>
      <c r="O183" s="190"/>
      <c r="P183" s="176"/>
      <c r="Q183" s="177"/>
      <c r="R183" s="177"/>
    </row>
    <row r="184" spans="1:18" ht="15" x14ac:dyDescent="0.2">
      <c r="A184" s="186"/>
      <c r="B184" s="187"/>
      <c r="C184" s="188"/>
      <c r="D184" s="186"/>
      <c r="E184" s="186"/>
      <c r="F184" s="189"/>
      <c r="G184" s="189"/>
      <c r="H184" s="189"/>
      <c r="I184" s="189"/>
      <c r="J184" s="152"/>
      <c r="K184" s="152"/>
      <c r="L184" s="152"/>
      <c r="M184" s="190"/>
      <c r="N184" s="190"/>
      <c r="O184" s="190"/>
      <c r="P184" s="176"/>
      <c r="Q184" s="177"/>
      <c r="R184" s="177"/>
    </row>
    <row r="185" spans="1:18" ht="15" x14ac:dyDescent="0.2">
      <c r="A185" s="186"/>
      <c r="B185" s="187"/>
      <c r="C185" s="188"/>
      <c r="D185" s="186"/>
      <c r="E185" s="186"/>
      <c r="F185" s="189"/>
      <c r="G185" s="189"/>
      <c r="H185" s="189"/>
      <c r="I185" s="189"/>
      <c r="J185" s="152"/>
      <c r="K185" s="152"/>
      <c r="L185" s="152"/>
      <c r="M185" s="190"/>
      <c r="N185" s="190"/>
      <c r="O185" s="190"/>
      <c r="P185" s="176"/>
      <c r="Q185" s="177"/>
      <c r="R185" s="177"/>
    </row>
    <row r="186" spans="1:18" ht="15" x14ac:dyDescent="0.2">
      <c r="A186" s="186"/>
      <c r="B186" s="187"/>
      <c r="C186" s="188"/>
      <c r="D186" s="186"/>
      <c r="E186" s="186"/>
      <c r="F186" s="189"/>
      <c r="G186" s="189"/>
      <c r="H186" s="189"/>
      <c r="I186" s="189"/>
      <c r="J186" s="152"/>
      <c r="K186" s="152"/>
      <c r="L186" s="152"/>
      <c r="M186" s="190"/>
      <c r="N186" s="190"/>
      <c r="O186" s="190"/>
      <c r="P186" s="176"/>
      <c r="Q186" s="177"/>
      <c r="R186" s="177"/>
    </row>
    <row r="187" spans="1:18" ht="15" x14ac:dyDescent="0.2">
      <c r="A187" s="186"/>
      <c r="B187" s="187"/>
      <c r="C187" s="188"/>
      <c r="D187" s="186"/>
      <c r="E187" s="186"/>
      <c r="F187" s="189"/>
      <c r="G187" s="189"/>
      <c r="H187" s="189"/>
      <c r="I187" s="189"/>
      <c r="J187" s="152"/>
      <c r="K187" s="152"/>
      <c r="L187" s="152"/>
      <c r="M187" s="190"/>
      <c r="N187" s="190"/>
      <c r="O187" s="190"/>
      <c r="P187" s="176"/>
      <c r="Q187" s="177"/>
      <c r="R187" s="177"/>
    </row>
    <row r="188" spans="1:18" ht="15" x14ac:dyDescent="0.2">
      <c r="A188" s="186"/>
      <c r="B188" s="187"/>
      <c r="C188" s="188"/>
      <c r="D188" s="186"/>
      <c r="E188" s="186"/>
      <c r="F188" s="189"/>
      <c r="G188" s="189"/>
      <c r="H188" s="189"/>
      <c r="I188" s="189"/>
      <c r="J188" s="152"/>
      <c r="K188" s="152"/>
      <c r="L188" s="152"/>
      <c r="M188" s="190"/>
      <c r="N188" s="190"/>
      <c r="O188" s="190"/>
      <c r="P188" s="176"/>
      <c r="Q188" s="177"/>
      <c r="R188" s="177"/>
    </row>
    <row r="189" spans="1:18" ht="15" x14ac:dyDescent="0.2">
      <c r="A189" s="186"/>
      <c r="B189" s="187"/>
      <c r="C189" s="188"/>
      <c r="D189" s="186"/>
      <c r="E189" s="186"/>
      <c r="F189" s="189"/>
      <c r="G189" s="189"/>
      <c r="H189" s="189"/>
      <c r="I189" s="189"/>
      <c r="J189" s="152"/>
      <c r="K189" s="152"/>
      <c r="L189" s="152"/>
      <c r="M189" s="190"/>
      <c r="N189" s="190"/>
      <c r="O189" s="190"/>
      <c r="P189" s="176"/>
      <c r="Q189" s="177"/>
      <c r="R189" s="177"/>
    </row>
    <row r="190" spans="1:18" ht="15" x14ac:dyDescent="0.2">
      <c r="A190" s="186"/>
      <c r="B190" s="187"/>
      <c r="C190" s="188"/>
      <c r="D190" s="186"/>
      <c r="E190" s="186"/>
      <c r="F190" s="189"/>
      <c r="G190" s="189"/>
      <c r="H190" s="189"/>
      <c r="I190" s="189"/>
      <c r="J190" s="152"/>
      <c r="K190" s="152"/>
      <c r="L190" s="152"/>
      <c r="M190" s="190"/>
      <c r="N190" s="190"/>
      <c r="O190" s="190"/>
      <c r="P190" s="176"/>
      <c r="Q190" s="177"/>
      <c r="R190" s="177"/>
    </row>
    <row r="191" spans="1:18" ht="15" x14ac:dyDescent="0.2">
      <c r="A191" s="186"/>
      <c r="B191" s="187"/>
      <c r="C191" s="188"/>
      <c r="D191" s="186"/>
      <c r="E191" s="186"/>
      <c r="F191" s="189"/>
      <c r="G191" s="189"/>
      <c r="H191" s="189"/>
      <c r="I191" s="189"/>
      <c r="J191" s="152"/>
      <c r="K191" s="152"/>
      <c r="L191" s="152"/>
      <c r="M191" s="190"/>
      <c r="N191" s="190"/>
      <c r="O191" s="190"/>
      <c r="P191" s="176"/>
      <c r="Q191" s="177"/>
      <c r="R191" s="177"/>
    </row>
    <row r="192" spans="1:18" ht="15" x14ac:dyDescent="0.2">
      <c r="A192" s="186"/>
      <c r="B192" s="187"/>
      <c r="C192" s="188"/>
      <c r="D192" s="186"/>
      <c r="E192" s="186"/>
      <c r="F192" s="189"/>
      <c r="G192" s="189"/>
      <c r="H192" s="189"/>
      <c r="I192" s="189"/>
      <c r="J192" s="152"/>
      <c r="K192" s="152"/>
      <c r="L192" s="152"/>
      <c r="M192" s="190"/>
      <c r="N192" s="190"/>
      <c r="O192" s="190"/>
      <c r="P192" s="176"/>
      <c r="Q192" s="177"/>
      <c r="R192" s="177"/>
    </row>
    <row r="193" spans="1:18" ht="15" x14ac:dyDescent="0.2">
      <c r="A193" s="186"/>
      <c r="B193" s="187"/>
      <c r="C193" s="188"/>
      <c r="D193" s="186"/>
      <c r="E193" s="186"/>
      <c r="F193" s="189"/>
      <c r="G193" s="189"/>
      <c r="H193" s="189"/>
      <c r="I193" s="189"/>
      <c r="J193" s="152"/>
      <c r="K193" s="152"/>
      <c r="L193" s="152"/>
      <c r="M193" s="190"/>
      <c r="N193" s="190"/>
      <c r="O193" s="190"/>
      <c r="P193" s="176"/>
      <c r="Q193" s="177"/>
      <c r="R193" s="177"/>
    </row>
    <row r="194" spans="1:18" ht="15" x14ac:dyDescent="0.2">
      <c r="A194" s="186"/>
      <c r="B194" s="187"/>
      <c r="C194" s="188"/>
      <c r="D194" s="186"/>
      <c r="E194" s="186"/>
      <c r="F194" s="189"/>
      <c r="G194" s="189"/>
      <c r="H194" s="189"/>
      <c r="I194" s="189"/>
      <c r="J194" s="152"/>
      <c r="K194" s="152"/>
      <c r="L194" s="152"/>
      <c r="M194" s="190"/>
      <c r="N194" s="190"/>
      <c r="O194" s="190"/>
      <c r="P194" s="176"/>
      <c r="Q194" s="177"/>
      <c r="R194" s="177"/>
    </row>
    <row r="195" spans="1:18" ht="15" x14ac:dyDescent="0.2">
      <c r="A195" s="186"/>
      <c r="B195" s="187"/>
      <c r="C195" s="188"/>
      <c r="D195" s="186"/>
      <c r="E195" s="186"/>
      <c r="F195" s="189"/>
      <c r="G195" s="189"/>
      <c r="H195" s="189"/>
      <c r="I195" s="189"/>
      <c r="J195" s="152"/>
      <c r="K195" s="152"/>
      <c r="L195" s="152"/>
      <c r="M195" s="190"/>
      <c r="N195" s="190"/>
      <c r="O195" s="190"/>
      <c r="P195" s="176"/>
      <c r="Q195" s="177"/>
      <c r="R195" s="177"/>
    </row>
    <row r="196" spans="1:18" ht="15" x14ac:dyDescent="0.2">
      <c r="A196" s="186"/>
      <c r="B196" s="187"/>
      <c r="C196" s="188"/>
      <c r="D196" s="186"/>
      <c r="E196" s="186"/>
      <c r="F196" s="189"/>
      <c r="G196" s="189"/>
      <c r="H196" s="189"/>
      <c r="I196" s="189"/>
      <c r="J196" s="152"/>
      <c r="K196" s="152"/>
      <c r="L196" s="152"/>
      <c r="M196" s="190"/>
      <c r="N196" s="190"/>
      <c r="O196" s="190"/>
      <c r="P196" s="176"/>
      <c r="Q196" s="177"/>
      <c r="R196" s="177"/>
    </row>
    <row r="197" spans="1:18" ht="15" x14ac:dyDescent="0.2">
      <c r="A197" s="186"/>
      <c r="B197" s="187"/>
      <c r="C197" s="188"/>
      <c r="D197" s="186"/>
      <c r="E197" s="186"/>
      <c r="F197" s="189"/>
      <c r="G197" s="189"/>
      <c r="H197" s="189"/>
      <c r="I197" s="189"/>
      <c r="J197" s="152"/>
      <c r="K197" s="152"/>
      <c r="L197" s="152"/>
      <c r="M197" s="190"/>
      <c r="N197" s="190"/>
      <c r="O197" s="190"/>
      <c r="P197" s="176"/>
      <c r="Q197" s="177"/>
      <c r="R197" s="177"/>
    </row>
    <row r="198" spans="1:18" ht="15" x14ac:dyDescent="0.2">
      <c r="A198" s="186"/>
      <c r="B198" s="187"/>
      <c r="C198" s="188"/>
      <c r="D198" s="186"/>
      <c r="E198" s="186"/>
      <c r="F198" s="189"/>
      <c r="G198" s="189"/>
      <c r="H198" s="189"/>
      <c r="I198" s="189"/>
      <c r="J198" s="152"/>
      <c r="K198" s="152"/>
      <c r="L198" s="152"/>
      <c r="M198" s="190"/>
      <c r="N198" s="190"/>
      <c r="O198" s="190"/>
      <c r="P198" s="176"/>
      <c r="Q198" s="177"/>
      <c r="R198" s="177"/>
    </row>
    <row r="199" spans="1:18" ht="15" x14ac:dyDescent="0.2">
      <c r="A199" s="186"/>
      <c r="B199" s="187"/>
      <c r="C199" s="188"/>
      <c r="D199" s="186"/>
      <c r="E199" s="186"/>
      <c r="F199" s="189"/>
      <c r="G199" s="189"/>
      <c r="H199" s="189"/>
      <c r="I199" s="189"/>
      <c r="J199" s="152"/>
      <c r="K199" s="152"/>
      <c r="L199" s="152"/>
      <c r="M199" s="190"/>
      <c r="N199" s="190"/>
      <c r="O199" s="190"/>
      <c r="P199" s="176"/>
      <c r="Q199" s="177"/>
      <c r="R199" s="177"/>
    </row>
    <row r="200" spans="1:18" ht="15" x14ac:dyDescent="0.2">
      <c r="A200" s="186"/>
      <c r="B200" s="187"/>
      <c r="C200" s="188"/>
      <c r="D200" s="186"/>
      <c r="E200" s="186"/>
      <c r="F200" s="189"/>
      <c r="G200" s="189"/>
      <c r="H200" s="189"/>
      <c r="I200" s="189"/>
      <c r="J200" s="152"/>
      <c r="K200" s="152"/>
      <c r="L200" s="152"/>
      <c r="M200" s="190"/>
      <c r="N200" s="190"/>
      <c r="O200" s="190"/>
      <c r="P200" s="176"/>
      <c r="Q200" s="177"/>
      <c r="R200" s="177"/>
    </row>
    <row r="201" spans="1:18" ht="15" x14ac:dyDescent="0.2">
      <c r="A201" s="186"/>
      <c r="B201" s="187"/>
      <c r="C201" s="188"/>
      <c r="D201" s="186"/>
      <c r="E201" s="186"/>
      <c r="F201" s="189"/>
      <c r="G201" s="189"/>
      <c r="H201" s="189"/>
      <c r="I201" s="189"/>
      <c r="J201" s="152"/>
      <c r="K201" s="152"/>
      <c r="L201" s="152"/>
      <c r="M201" s="190"/>
      <c r="N201" s="190"/>
      <c r="O201" s="190"/>
      <c r="P201" s="176"/>
      <c r="Q201" s="177"/>
      <c r="R201" s="177"/>
    </row>
    <row r="202" spans="1:18" ht="15" x14ac:dyDescent="0.2">
      <c r="A202" s="186"/>
      <c r="B202" s="187"/>
      <c r="C202" s="188"/>
      <c r="D202" s="186"/>
      <c r="E202" s="186"/>
      <c r="F202" s="189"/>
      <c r="G202" s="189"/>
      <c r="H202" s="189"/>
      <c r="I202" s="189"/>
      <c r="J202" s="152"/>
      <c r="K202" s="152"/>
      <c r="L202" s="152"/>
      <c r="M202" s="190"/>
      <c r="N202" s="190"/>
      <c r="O202" s="190"/>
      <c r="P202" s="176"/>
      <c r="Q202" s="177"/>
      <c r="R202" s="177"/>
    </row>
    <row r="203" spans="1:18" ht="15" x14ac:dyDescent="0.2">
      <c r="A203" s="186"/>
      <c r="B203" s="187"/>
      <c r="C203" s="188"/>
      <c r="D203" s="186"/>
      <c r="E203" s="186"/>
      <c r="F203" s="189"/>
      <c r="G203" s="189"/>
      <c r="H203" s="189"/>
      <c r="I203" s="189"/>
      <c r="J203" s="152"/>
      <c r="K203" s="152"/>
      <c r="L203" s="152"/>
      <c r="M203" s="190"/>
      <c r="N203" s="190"/>
      <c r="O203" s="190"/>
      <c r="P203" s="176"/>
      <c r="Q203" s="177"/>
      <c r="R203" s="177"/>
    </row>
    <row r="204" spans="1:18" ht="15" x14ac:dyDescent="0.2">
      <c r="A204" s="186"/>
      <c r="B204" s="187"/>
      <c r="C204" s="188"/>
      <c r="D204" s="186"/>
      <c r="E204" s="186"/>
      <c r="F204" s="189"/>
      <c r="G204" s="189"/>
      <c r="H204" s="189"/>
      <c r="I204" s="189"/>
      <c r="J204" s="152"/>
      <c r="K204" s="152"/>
      <c r="L204" s="152"/>
      <c r="M204" s="190"/>
      <c r="N204" s="190"/>
      <c r="O204" s="190"/>
      <c r="P204" s="176"/>
      <c r="Q204" s="177"/>
      <c r="R204" s="177"/>
    </row>
    <row r="205" spans="1:18" ht="15" x14ac:dyDescent="0.2">
      <c r="A205" s="186"/>
      <c r="B205" s="187"/>
      <c r="C205" s="188"/>
      <c r="D205" s="186"/>
      <c r="E205" s="186"/>
      <c r="F205" s="189"/>
      <c r="G205" s="189"/>
      <c r="H205" s="189"/>
      <c r="I205" s="189"/>
      <c r="J205" s="152"/>
      <c r="K205" s="152"/>
      <c r="L205" s="152"/>
      <c r="M205" s="190"/>
      <c r="N205" s="190"/>
      <c r="O205" s="190"/>
      <c r="P205" s="176"/>
      <c r="Q205" s="177"/>
      <c r="R205" s="177"/>
    </row>
    <row r="206" spans="1:18" ht="15" x14ac:dyDescent="0.2">
      <c r="A206" s="186"/>
      <c r="B206" s="187"/>
      <c r="C206" s="188"/>
      <c r="D206" s="186"/>
      <c r="E206" s="186"/>
      <c r="F206" s="189"/>
      <c r="G206" s="189"/>
      <c r="H206" s="189"/>
      <c r="I206" s="189"/>
      <c r="J206" s="152"/>
      <c r="K206" s="152"/>
      <c r="L206" s="152"/>
      <c r="M206" s="190"/>
      <c r="N206" s="190"/>
      <c r="O206" s="190"/>
      <c r="P206" s="176"/>
      <c r="Q206" s="177"/>
      <c r="R206" s="177"/>
    </row>
    <row r="207" spans="1:18" ht="15" x14ac:dyDescent="0.2">
      <c r="A207" s="186"/>
      <c r="B207" s="187"/>
      <c r="C207" s="188"/>
      <c r="D207" s="186"/>
      <c r="E207" s="186"/>
      <c r="F207" s="189"/>
      <c r="G207" s="189"/>
      <c r="H207" s="189"/>
      <c r="I207" s="189"/>
      <c r="J207" s="152"/>
      <c r="K207" s="152"/>
      <c r="L207" s="152"/>
      <c r="M207" s="190"/>
      <c r="N207" s="190"/>
      <c r="O207" s="190"/>
      <c r="P207" s="176"/>
      <c r="Q207" s="177"/>
      <c r="R207" s="177"/>
    </row>
    <row r="208" spans="1:18" ht="15" x14ac:dyDescent="0.2">
      <c r="A208" s="186"/>
      <c r="B208" s="187"/>
      <c r="C208" s="188"/>
      <c r="D208" s="186"/>
      <c r="E208" s="186"/>
      <c r="F208" s="189"/>
      <c r="G208" s="189"/>
      <c r="H208" s="189"/>
      <c r="I208" s="189"/>
      <c r="J208" s="152"/>
      <c r="K208" s="152"/>
      <c r="L208" s="152"/>
      <c r="M208" s="190"/>
      <c r="N208" s="190"/>
      <c r="O208" s="190"/>
      <c r="P208" s="176"/>
      <c r="Q208" s="177"/>
      <c r="R208" s="177"/>
    </row>
    <row r="209" spans="1:18" ht="15" x14ac:dyDescent="0.2">
      <c r="A209" s="186"/>
      <c r="B209" s="187"/>
      <c r="C209" s="188"/>
      <c r="D209" s="186"/>
      <c r="E209" s="186"/>
      <c r="F209" s="189"/>
      <c r="G209" s="189"/>
      <c r="H209" s="189"/>
      <c r="I209" s="189"/>
      <c r="J209" s="152"/>
      <c r="K209" s="152"/>
      <c r="L209" s="152"/>
      <c r="M209" s="190"/>
      <c r="N209" s="190"/>
      <c r="O209" s="190"/>
      <c r="P209" s="176"/>
      <c r="Q209" s="177"/>
      <c r="R209" s="177"/>
    </row>
    <row r="210" spans="1:18" ht="15" x14ac:dyDescent="0.2">
      <c r="A210" s="186"/>
      <c r="B210" s="187"/>
      <c r="C210" s="188"/>
      <c r="D210" s="186"/>
      <c r="E210" s="186"/>
      <c r="F210" s="189"/>
      <c r="G210" s="189"/>
      <c r="H210" s="189"/>
      <c r="I210" s="189"/>
      <c r="J210" s="152"/>
      <c r="K210" s="152"/>
      <c r="L210" s="152"/>
      <c r="M210" s="190"/>
      <c r="N210" s="190"/>
      <c r="O210" s="190"/>
      <c r="P210" s="176"/>
      <c r="Q210" s="177"/>
      <c r="R210" s="177"/>
    </row>
    <row r="211" spans="1:18" ht="15" x14ac:dyDescent="0.2">
      <c r="A211" s="186"/>
      <c r="B211" s="187"/>
      <c r="C211" s="188"/>
      <c r="D211" s="186"/>
      <c r="E211" s="186"/>
      <c r="F211" s="189"/>
      <c r="G211" s="189"/>
      <c r="H211" s="189"/>
      <c r="I211" s="189"/>
      <c r="J211" s="152"/>
      <c r="K211" s="152"/>
      <c r="L211" s="152"/>
      <c r="M211" s="190"/>
      <c r="N211" s="190"/>
      <c r="O211" s="190"/>
      <c r="P211" s="176"/>
      <c r="Q211" s="177"/>
      <c r="R211" s="177"/>
    </row>
    <row r="212" spans="1:18" ht="15" x14ac:dyDescent="0.2">
      <c r="A212" s="186"/>
      <c r="B212" s="187"/>
      <c r="C212" s="188"/>
      <c r="D212" s="186"/>
      <c r="E212" s="186"/>
      <c r="F212" s="189"/>
      <c r="G212" s="189"/>
      <c r="H212" s="189"/>
      <c r="I212" s="189"/>
      <c r="J212" s="152"/>
      <c r="K212" s="152"/>
      <c r="L212" s="152"/>
      <c r="M212" s="190"/>
      <c r="N212" s="190"/>
      <c r="O212" s="190"/>
      <c r="P212" s="176"/>
      <c r="Q212" s="177"/>
      <c r="R212" s="177"/>
    </row>
    <row r="213" spans="1:18" ht="15" x14ac:dyDescent="0.2">
      <c r="A213" s="186"/>
      <c r="B213" s="187"/>
      <c r="C213" s="188"/>
      <c r="D213" s="186"/>
      <c r="E213" s="186"/>
      <c r="F213" s="189"/>
      <c r="G213" s="189"/>
      <c r="H213" s="189"/>
      <c r="I213" s="189"/>
      <c r="J213" s="152"/>
      <c r="K213" s="152"/>
      <c r="L213" s="152"/>
      <c r="M213" s="190"/>
      <c r="N213" s="190"/>
      <c r="O213" s="190"/>
      <c r="P213" s="176"/>
      <c r="Q213" s="177"/>
      <c r="R213" s="177"/>
    </row>
    <row r="214" spans="1:18" ht="15" x14ac:dyDescent="0.2">
      <c r="A214" s="186"/>
      <c r="B214" s="187"/>
      <c r="C214" s="188"/>
      <c r="D214" s="186"/>
      <c r="E214" s="186"/>
      <c r="F214" s="189"/>
      <c r="G214" s="189"/>
      <c r="H214" s="189"/>
      <c r="I214" s="189"/>
      <c r="J214" s="152"/>
      <c r="K214" s="152"/>
      <c r="L214" s="152"/>
      <c r="M214" s="190"/>
      <c r="N214" s="190"/>
      <c r="O214" s="190"/>
      <c r="P214" s="176"/>
      <c r="Q214" s="177"/>
      <c r="R214" s="177"/>
    </row>
    <row r="215" spans="1:18" ht="15" x14ac:dyDescent="0.2">
      <c r="A215" s="186"/>
      <c r="B215" s="187"/>
      <c r="C215" s="188"/>
      <c r="D215" s="186"/>
      <c r="E215" s="186"/>
      <c r="F215" s="189"/>
      <c r="G215" s="189"/>
      <c r="H215" s="189"/>
      <c r="I215" s="189"/>
      <c r="J215" s="152"/>
      <c r="K215" s="152"/>
      <c r="L215" s="152"/>
      <c r="M215" s="190"/>
      <c r="N215" s="190"/>
      <c r="O215" s="190"/>
      <c r="P215" s="176"/>
      <c r="Q215" s="177"/>
      <c r="R215" s="177"/>
    </row>
    <row r="216" spans="1:18" ht="15" x14ac:dyDescent="0.2">
      <c r="A216" s="186"/>
      <c r="B216" s="187"/>
      <c r="C216" s="188"/>
      <c r="D216" s="186"/>
      <c r="E216" s="186"/>
      <c r="F216" s="189"/>
      <c r="G216" s="189"/>
      <c r="H216" s="189"/>
      <c r="I216" s="189"/>
      <c r="J216" s="152"/>
      <c r="K216" s="152"/>
      <c r="L216" s="152"/>
      <c r="M216" s="190"/>
      <c r="N216" s="190"/>
      <c r="O216" s="190"/>
      <c r="P216" s="176"/>
      <c r="Q216" s="177"/>
      <c r="R216" s="177"/>
    </row>
    <row r="217" spans="1:18" ht="15" x14ac:dyDescent="0.2">
      <c r="A217" s="186"/>
      <c r="B217" s="187"/>
      <c r="C217" s="188"/>
      <c r="D217" s="186"/>
      <c r="E217" s="186"/>
      <c r="F217" s="189"/>
      <c r="G217" s="189"/>
      <c r="H217" s="189"/>
      <c r="I217" s="189"/>
      <c r="J217" s="152"/>
      <c r="K217" s="152"/>
      <c r="L217" s="152"/>
      <c r="M217" s="190"/>
      <c r="N217" s="190"/>
      <c r="O217" s="190"/>
      <c r="P217" s="176"/>
      <c r="Q217" s="177"/>
      <c r="R217" s="177"/>
    </row>
    <row r="218" spans="1:18" ht="15" x14ac:dyDescent="0.2">
      <c r="A218" s="186"/>
      <c r="B218" s="187"/>
      <c r="C218" s="188"/>
      <c r="D218" s="186"/>
      <c r="E218" s="186"/>
      <c r="F218" s="189"/>
      <c r="G218" s="189"/>
      <c r="H218" s="189"/>
      <c r="I218" s="189"/>
      <c r="J218" s="152"/>
      <c r="K218" s="152"/>
      <c r="L218" s="152"/>
      <c r="M218" s="190"/>
      <c r="N218" s="190"/>
      <c r="O218" s="190"/>
      <c r="P218" s="176"/>
      <c r="Q218" s="177"/>
      <c r="R218" s="177"/>
    </row>
    <row r="219" spans="1:18" ht="15" x14ac:dyDescent="0.2">
      <c r="A219" s="186"/>
      <c r="B219" s="187"/>
      <c r="C219" s="188"/>
      <c r="D219" s="186"/>
      <c r="E219" s="186"/>
      <c r="F219" s="189"/>
      <c r="G219" s="189"/>
      <c r="H219" s="189"/>
      <c r="I219" s="189"/>
      <c r="J219" s="152"/>
      <c r="K219" s="152"/>
      <c r="L219" s="152"/>
      <c r="M219" s="190"/>
      <c r="N219" s="190"/>
      <c r="O219" s="190"/>
      <c r="P219" s="176"/>
      <c r="Q219" s="177"/>
      <c r="R219" s="177"/>
    </row>
    <row r="220" spans="1:18" ht="15" x14ac:dyDescent="0.2">
      <c r="A220" s="186"/>
      <c r="B220" s="187"/>
      <c r="C220" s="188"/>
      <c r="D220" s="186"/>
      <c r="E220" s="186"/>
      <c r="F220" s="189"/>
      <c r="G220" s="189"/>
      <c r="H220" s="189"/>
      <c r="I220" s="189"/>
      <c r="J220" s="152"/>
      <c r="K220" s="152"/>
      <c r="L220" s="152"/>
      <c r="M220" s="190"/>
      <c r="N220" s="190"/>
      <c r="O220" s="190"/>
      <c r="P220" s="176"/>
      <c r="Q220" s="177"/>
      <c r="R220" s="177"/>
    </row>
    <row r="221" spans="1:18" ht="15" x14ac:dyDescent="0.2">
      <c r="A221" s="186"/>
      <c r="B221" s="187"/>
      <c r="C221" s="188"/>
      <c r="D221" s="186"/>
      <c r="E221" s="186"/>
      <c r="F221" s="189"/>
      <c r="G221" s="189"/>
      <c r="H221" s="189"/>
      <c r="I221" s="189"/>
      <c r="J221" s="152"/>
      <c r="K221" s="152"/>
      <c r="L221" s="152"/>
      <c r="M221" s="190"/>
      <c r="N221" s="190"/>
      <c r="O221" s="190"/>
      <c r="P221" s="176"/>
      <c r="Q221" s="177"/>
      <c r="R221" s="177"/>
    </row>
    <row r="222" spans="1:18" ht="15" x14ac:dyDescent="0.2">
      <c r="A222" s="186"/>
      <c r="B222" s="187"/>
      <c r="C222" s="188"/>
      <c r="D222" s="186"/>
      <c r="E222" s="186"/>
      <c r="F222" s="189"/>
      <c r="G222" s="189"/>
      <c r="H222" s="189"/>
      <c r="I222" s="189"/>
      <c r="J222" s="152"/>
      <c r="K222" s="152"/>
      <c r="L222" s="152"/>
      <c r="M222" s="190"/>
      <c r="N222" s="190"/>
      <c r="O222" s="190"/>
      <c r="P222" s="176"/>
      <c r="Q222" s="177"/>
      <c r="R222" s="177"/>
    </row>
    <row r="223" spans="1:18" ht="15" x14ac:dyDescent="0.2">
      <c r="A223" s="186"/>
      <c r="B223" s="187"/>
      <c r="C223" s="188"/>
      <c r="D223" s="186"/>
      <c r="E223" s="186"/>
      <c r="F223" s="189"/>
      <c r="G223" s="189"/>
      <c r="H223" s="189"/>
      <c r="I223" s="189"/>
      <c r="J223" s="152"/>
      <c r="K223" s="152"/>
      <c r="L223" s="152"/>
      <c r="M223" s="190"/>
      <c r="N223" s="190"/>
      <c r="O223" s="190"/>
      <c r="P223" s="176"/>
      <c r="Q223" s="177"/>
      <c r="R223" s="177"/>
    </row>
    <row r="224" spans="1:18" ht="15" x14ac:dyDescent="0.2">
      <c r="A224" s="186"/>
      <c r="B224" s="187"/>
      <c r="C224" s="188"/>
      <c r="D224" s="186"/>
      <c r="E224" s="186"/>
      <c r="F224" s="189"/>
      <c r="G224" s="189"/>
      <c r="H224" s="189"/>
      <c r="I224" s="189"/>
      <c r="J224" s="152"/>
      <c r="K224" s="152"/>
      <c r="L224" s="152"/>
      <c r="M224" s="190"/>
      <c r="N224" s="190"/>
      <c r="O224" s="190"/>
      <c r="P224" s="176"/>
      <c r="Q224" s="177"/>
      <c r="R224" s="177"/>
    </row>
    <row r="225" spans="1:18" ht="15" x14ac:dyDescent="0.2">
      <c r="A225" s="186"/>
      <c r="B225" s="187"/>
      <c r="C225" s="188"/>
      <c r="D225" s="186"/>
      <c r="E225" s="186"/>
      <c r="F225" s="189"/>
      <c r="G225" s="189"/>
      <c r="H225" s="189"/>
      <c r="I225" s="189"/>
      <c r="J225" s="152"/>
      <c r="K225" s="152"/>
      <c r="L225" s="152"/>
      <c r="M225" s="190"/>
      <c r="N225" s="190"/>
      <c r="O225" s="190"/>
      <c r="P225" s="176"/>
      <c r="Q225" s="177"/>
      <c r="R225" s="177"/>
    </row>
    <row r="226" spans="1:18" ht="15" x14ac:dyDescent="0.2">
      <c r="A226" s="186"/>
      <c r="B226" s="187"/>
      <c r="C226" s="188"/>
      <c r="D226" s="186"/>
      <c r="E226" s="186"/>
      <c r="F226" s="189"/>
      <c r="G226" s="189"/>
      <c r="H226" s="189"/>
      <c r="I226" s="189"/>
      <c r="J226" s="152"/>
      <c r="K226" s="152"/>
      <c r="L226" s="152"/>
      <c r="M226" s="190"/>
      <c r="N226" s="190"/>
      <c r="O226" s="190"/>
      <c r="P226" s="176"/>
      <c r="Q226" s="177"/>
      <c r="R226" s="177"/>
    </row>
    <row r="227" spans="1:18" ht="15" x14ac:dyDescent="0.2">
      <c r="A227" s="186"/>
      <c r="B227" s="187"/>
      <c r="C227" s="188"/>
      <c r="D227" s="186"/>
      <c r="E227" s="186"/>
      <c r="F227" s="189"/>
      <c r="G227" s="189"/>
      <c r="H227" s="189"/>
      <c r="I227" s="189"/>
      <c r="J227" s="152"/>
      <c r="K227" s="152"/>
      <c r="L227" s="152"/>
      <c r="M227" s="190"/>
      <c r="N227" s="190"/>
      <c r="O227" s="190"/>
      <c r="P227" s="176"/>
      <c r="Q227" s="177"/>
      <c r="R227" s="177"/>
    </row>
    <row r="228" spans="1:18" ht="15" x14ac:dyDescent="0.2">
      <c r="A228" s="186"/>
      <c r="B228" s="187"/>
      <c r="C228" s="188"/>
      <c r="D228" s="186"/>
      <c r="E228" s="186"/>
      <c r="F228" s="189"/>
      <c r="G228" s="189"/>
      <c r="H228" s="189"/>
      <c r="I228" s="189"/>
      <c r="J228" s="152"/>
      <c r="K228" s="152"/>
      <c r="L228" s="152"/>
      <c r="M228" s="190"/>
      <c r="N228" s="190"/>
      <c r="O228" s="190"/>
      <c r="P228" s="176"/>
      <c r="Q228" s="177"/>
      <c r="R228" s="177"/>
    </row>
    <row r="229" spans="1:18" ht="15" x14ac:dyDescent="0.2">
      <c r="A229" s="186"/>
      <c r="B229" s="187"/>
      <c r="C229" s="188"/>
      <c r="D229" s="186"/>
      <c r="E229" s="186"/>
      <c r="F229" s="189"/>
      <c r="G229" s="189"/>
      <c r="H229" s="189"/>
      <c r="I229" s="189"/>
      <c r="J229" s="152"/>
      <c r="K229" s="152"/>
      <c r="L229" s="152"/>
      <c r="M229" s="190"/>
      <c r="N229" s="190"/>
      <c r="O229" s="190"/>
      <c r="P229" s="176"/>
      <c r="Q229" s="177"/>
      <c r="R229" s="177"/>
    </row>
    <row r="230" spans="1:18" ht="15" x14ac:dyDescent="0.2">
      <c r="A230" s="186"/>
      <c r="B230" s="187"/>
      <c r="C230" s="188"/>
      <c r="D230" s="186"/>
      <c r="E230" s="186"/>
      <c r="F230" s="189"/>
      <c r="G230" s="189"/>
      <c r="H230" s="189"/>
      <c r="I230" s="189"/>
      <c r="J230" s="152"/>
      <c r="K230" s="152"/>
      <c r="L230" s="152"/>
      <c r="M230" s="190"/>
      <c r="N230" s="190"/>
      <c r="O230" s="190"/>
      <c r="P230" s="176"/>
      <c r="Q230" s="177"/>
      <c r="R230" s="177"/>
    </row>
    <row r="231" spans="1:18" ht="15" x14ac:dyDescent="0.2">
      <c r="A231" s="186"/>
      <c r="B231" s="187"/>
      <c r="C231" s="188"/>
      <c r="D231" s="186"/>
      <c r="E231" s="186"/>
      <c r="F231" s="189"/>
      <c r="G231" s="189"/>
      <c r="H231" s="189"/>
      <c r="I231" s="189"/>
      <c r="J231" s="152"/>
      <c r="K231" s="152"/>
      <c r="L231" s="152"/>
      <c r="M231" s="190"/>
      <c r="N231" s="190"/>
      <c r="O231" s="190"/>
      <c r="P231" s="176"/>
      <c r="Q231" s="177"/>
      <c r="R231" s="177"/>
    </row>
    <row r="232" spans="1:18" ht="15" x14ac:dyDescent="0.2">
      <c r="A232" s="186"/>
      <c r="B232" s="187"/>
      <c r="C232" s="188"/>
      <c r="D232" s="186"/>
      <c r="E232" s="186"/>
      <c r="F232" s="189"/>
      <c r="G232" s="189"/>
      <c r="H232" s="189"/>
      <c r="I232" s="189"/>
      <c r="J232" s="152"/>
      <c r="K232" s="152"/>
      <c r="L232" s="152"/>
      <c r="M232" s="190"/>
      <c r="N232" s="190"/>
      <c r="O232" s="190"/>
      <c r="P232" s="176"/>
      <c r="Q232" s="177"/>
      <c r="R232" s="177"/>
    </row>
    <row r="233" spans="1:18" ht="15" x14ac:dyDescent="0.2">
      <c r="A233" s="186"/>
      <c r="B233" s="187"/>
      <c r="C233" s="188"/>
      <c r="D233" s="186"/>
      <c r="E233" s="186"/>
      <c r="F233" s="189"/>
      <c r="G233" s="189"/>
      <c r="H233" s="189"/>
      <c r="I233" s="189"/>
      <c r="J233" s="152"/>
      <c r="K233" s="152"/>
      <c r="L233" s="152"/>
      <c r="M233" s="190"/>
      <c r="N233" s="190"/>
      <c r="O233" s="190"/>
      <c r="P233" s="176"/>
      <c r="Q233" s="177"/>
      <c r="R233" s="177"/>
    </row>
    <row r="234" spans="1:18" ht="15" x14ac:dyDescent="0.2">
      <c r="A234" s="186"/>
      <c r="B234" s="187"/>
      <c r="C234" s="188"/>
      <c r="D234" s="186"/>
      <c r="E234" s="186"/>
      <c r="F234" s="189"/>
      <c r="G234" s="189"/>
      <c r="H234" s="189"/>
      <c r="I234" s="189"/>
      <c r="J234" s="152"/>
      <c r="K234" s="152"/>
      <c r="L234" s="152"/>
      <c r="M234" s="190"/>
      <c r="N234" s="190"/>
      <c r="O234" s="190"/>
      <c r="P234" s="176"/>
      <c r="Q234" s="177"/>
      <c r="R234" s="177"/>
    </row>
    <row r="235" spans="1:18" ht="15" x14ac:dyDescent="0.2">
      <c r="A235" s="186"/>
      <c r="B235" s="187"/>
      <c r="C235" s="188"/>
      <c r="D235" s="186"/>
      <c r="E235" s="186"/>
      <c r="F235" s="189"/>
      <c r="G235" s="189"/>
      <c r="H235" s="189"/>
      <c r="I235" s="189"/>
      <c r="J235" s="152"/>
      <c r="K235" s="152"/>
      <c r="L235" s="152"/>
      <c r="M235" s="190"/>
      <c r="N235" s="190"/>
      <c r="O235" s="190"/>
      <c r="P235" s="176"/>
      <c r="Q235" s="177"/>
      <c r="R235" s="177"/>
    </row>
    <row r="236" spans="1:18" ht="15" x14ac:dyDescent="0.2">
      <c r="A236" s="186"/>
      <c r="B236" s="187"/>
      <c r="C236" s="188"/>
      <c r="D236" s="186"/>
      <c r="E236" s="186"/>
      <c r="F236" s="189"/>
      <c r="G236" s="189"/>
      <c r="H236" s="189"/>
      <c r="I236" s="189"/>
      <c r="J236" s="152"/>
      <c r="K236" s="152"/>
      <c r="L236" s="152"/>
      <c r="M236" s="190"/>
      <c r="N236" s="190"/>
      <c r="O236" s="190"/>
      <c r="P236" s="176"/>
      <c r="Q236" s="177"/>
      <c r="R236" s="177"/>
    </row>
    <row r="237" spans="1:18" ht="15" x14ac:dyDescent="0.2">
      <c r="A237" s="186"/>
      <c r="B237" s="187"/>
      <c r="C237" s="188"/>
      <c r="D237" s="186"/>
      <c r="E237" s="186"/>
      <c r="F237" s="189"/>
      <c r="G237" s="189"/>
      <c r="H237" s="189"/>
      <c r="I237" s="189"/>
      <c r="J237" s="152"/>
      <c r="K237" s="152"/>
      <c r="L237" s="152"/>
      <c r="M237" s="190"/>
      <c r="N237" s="190"/>
      <c r="O237" s="190"/>
      <c r="P237" s="176"/>
      <c r="Q237" s="177"/>
      <c r="R237" s="177"/>
    </row>
    <row r="238" spans="1:18" ht="15" x14ac:dyDescent="0.2">
      <c r="A238" s="186"/>
      <c r="B238" s="187"/>
      <c r="C238" s="188"/>
      <c r="D238" s="186"/>
      <c r="E238" s="186"/>
      <c r="F238" s="189"/>
      <c r="G238" s="189"/>
      <c r="H238" s="189"/>
      <c r="I238" s="189"/>
      <c r="J238" s="152"/>
      <c r="K238" s="152"/>
      <c r="L238" s="152"/>
      <c r="M238" s="190"/>
      <c r="N238" s="190"/>
      <c r="O238" s="190"/>
      <c r="P238" s="176"/>
      <c r="Q238" s="177"/>
      <c r="R238" s="177"/>
    </row>
    <row r="239" spans="1:18" ht="15" x14ac:dyDescent="0.2">
      <c r="A239" s="186"/>
      <c r="B239" s="187"/>
      <c r="C239" s="188"/>
      <c r="D239" s="186"/>
      <c r="E239" s="186"/>
      <c r="F239" s="189"/>
      <c r="G239" s="189"/>
      <c r="H239" s="189"/>
      <c r="I239" s="189"/>
      <c r="J239" s="152"/>
      <c r="K239" s="152"/>
      <c r="L239" s="152"/>
      <c r="M239" s="190"/>
      <c r="N239" s="190"/>
      <c r="O239" s="190"/>
      <c r="P239" s="176"/>
      <c r="Q239" s="177"/>
      <c r="R239" s="177"/>
    </row>
    <row r="240" spans="1:18" ht="15" x14ac:dyDescent="0.2">
      <c r="A240" s="186"/>
      <c r="B240" s="187"/>
      <c r="C240" s="188"/>
      <c r="D240" s="186"/>
      <c r="E240" s="186"/>
      <c r="F240" s="189"/>
      <c r="G240" s="189"/>
      <c r="H240" s="189"/>
      <c r="I240" s="189"/>
      <c r="J240" s="152"/>
      <c r="K240" s="152"/>
      <c r="L240" s="152"/>
      <c r="M240" s="190"/>
      <c r="N240" s="190"/>
      <c r="O240" s="190"/>
      <c r="P240" s="176"/>
      <c r="Q240" s="177"/>
      <c r="R240" s="177"/>
    </row>
    <row r="241" spans="1:18" ht="15" x14ac:dyDescent="0.2">
      <c r="A241" s="186"/>
      <c r="B241" s="187"/>
      <c r="C241" s="188"/>
      <c r="D241" s="186"/>
      <c r="E241" s="186"/>
      <c r="F241" s="189"/>
      <c r="G241" s="189"/>
      <c r="H241" s="189"/>
      <c r="I241" s="189"/>
      <c r="J241" s="152"/>
      <c r="K241" s="152"/>
      <c r="L241" s="152"/>
      <c r="M241" s="190"/>
      <c r="N241" s="190"/>
      <c r="O241" s="190"/>
      <c r="P241" s="176"/>
      <c r="Q241" s="177"/>
      <c r="R241" s="177"/>
    </row>
    <row r="242" spans="1:18" ht="15" x14ac:dyDescent="0.2">
      <c r="A242" s="186"/>
      <c r="B242" s="187"/>
      <c r="C242" s="188"/>
      <c r="D242" s="186"/>
      <c r="E242" s="186"/>
      <c r="F242" s="189"/>
      <c r="G242" s="189"/>
      <c r="H242" s="189"/>
      <c r="I242" s="189"/>
      <c r="J242" s="152"/>
      <c r="K242" s="152"/>
      <c r="L242" s="152"/>
      <c r="M242" s="190"/>
      <c r="N242" s="190"/>
      <c r="O242" s="190"/>
      <c r="P242" s="176"/>
      <c r="Q242" s="177"/>
      <c r="R242" s="177"/>
    </row>
    <row r="243" spans="1:18" ht="15" x14ac:dyDescent="0.2">
      <c r="A243" s="186"/>
      <c r="B243" s="187"/>
      <c r="C243" s="188"/>
      <c r="D243" s="186"/>
      <c r="E243" s="186"/>
      <c r="F243" s="189"/>
      <c r="G243" s="189"/>
      <c r="H243" s="189"/>
      <c r="I243" s="189"/>
      <c r="J243" s="152"/>
      <c r="K243" s="152"/>
      <c r="L243" s="152"/>
      <c r="M243" s="190"/>
      <c r="N243" s="190"/>
      <c r="O243" s="190"/>
      <c r="P243" s="176"/>
      <c r="Q243" s="177"/>
      <c r="R243" s="177"/>
    </row>
    <row r="244" spans="1:18" ht="15" x14ac:dyDescent="0.2">
      <c r="A244" s="186"/>
      <c r="B244" s="187"/>
      <c r="C244" s="188"/>
      <c r="D244" s="186"/>
      <c r="E244" s="186"/>
      <c r="F244" s="189"/>
      <c r="G244" s="189"/>
      <c r="H244" s="189"/>
      <c r="I244" s="189"/>
      <c r="J244" s="152"/>
      <c r="K244" s="152"/>
      <c r="L244" s="152"/>
      <c r="M244" s="190"/>
      <c r="N244" s="190"/>
      <c r="O244" s="190"/>
      <c r="P244" s="176"/>
      <c r="Q244" s="177"/>
      <c r="R244" s="177"/>
    </row>
    <row r="245" spans="1:18" ht="15" x14ac:dyDescent="0.2">
      <c r="A245" s="186"/>
      <c r="B245" s="187"/>
      <c r="C245" s="188"/>
      <c r="D245" s="186"/>
      <c r="E245" s="186"/>
      <c r="F245" s="189"/>
      <c r="G245" s="189"/>
      <c r="H245" s="189"/>
      <c r="I245" s="189"/>
      <c r="J245" s="152"/>
      <c r="K245" s="152"/>
      <c r="L245" s="152"/>
      <c r="M245" s="190"/>
      <c r="N245" s="190"/>
      <c r="O245" s="190"/>
      <c r="P245" s="176"/>
      <c r="Q245" s="177"/>
      <c r="R245" s="177"/>
    </row>
    <row r="246" spans="1:18" ht="15" x14ac:dyDescent="0.2">
      <c r="A246" s="191"/>
      <c r="B246" s="187"/>
      <c r="C246" s="188"/>
      <c r="D246" s="186"/>
      <c r="E246" s="186"/>
      <c r="F246" s="189"/>
      <c r="G246" s="189"/>
      <c r="H246" s="189"/>
      <c r="I246" s="189"/>
      <c r="J246" s="152"/>
      <c r="K246" s="152"/>
      <c r="L246" s="152"/>
      <c r="M246" s="190"/>
      <c r="N246" s="190"/>
      <c r="O246" s="190"/>
      <c r="P246" s="176"/>
      <c r="Q246" s="177"/>
      <c r="R246" s="177"/>
    </row>
    <row r="247" spans="1:18" ht="15" x14ac:dyDescent="0.2">
      <c r="A247" s="191"/>
      <c r="B247" s="187"/>
      <c r="C247" s="188"/>
      <c r="D247" s="186"/>
      <c r="E247" s="186"/>
      <c r="F247" s="189"/>
      <c r="G247" s="189"/>
      <c r="H247" s="189"/>
      <c r="I247" s="189"/>
      <c r="J247" s="152"/>
      <c r="K247" s="152"/>
      <c r="L247" s="152"/>
      <c r="M247" s="190"/>
      <c r="N247" s="190"/>
      <c r="O247" s="190"/>
      <c r="P247" s="176"/>
      <c r="Q247" s="177"/>
      <c r="R247" s="177"/>
    </row>
    <row r="248" spans="1:18" ht="15" x14ac:dyDescent="0.2">
      <c r="A248" s="191"/>
      <c r="B248" s="187"/>
      <c r="C248" s="188"/>
      <c r="D248" s="186"/>
      <c r="E248" s="186"/>
      <c r="F248" s="189"/>
      <c r="G248" s="189"/>
      <c r="H248" s="189"/>
      <c r="I248" s="189"/>
      <c r="J248" s="152"/>
      <c r="K248" s="152"/>
      <c r="L248" s="152"/>
      <c r="M248" s="190"/>
      <c r="N248" s="190"/>
      <c r="O248" s="190"/>
      <c r="P248" s="176"/>
      <c r="Q248" s="177"/>
      <c r="R248" s="177"/>
    </row>
    <row r="249" spans="1:18" ht="15" x14ac:dyDescent="0.2">
      <c r="A249" s="191"/>
      <c r="B249" s="187"/>
      <c r="C249" s="188"/>
      <c r="D249" s="186"/>
      <c r="E249" s="186"/>
      <c r="F249" s="189"/>
      <c r="G249" s="189"/>
      <c r="H249" s="189"/>
      <c r="I249" s="189"/>
      <c r="J249" s="152"/>
      <c r="K249" s="152"/>
      <c r="L249" s="152"/>
      <c r="M249" s="190"/>
      <c r="N249" s="190"/>
      <c r="O249" s="190"/>
      <c r="P249" s="176"/>
      <c r="Q249" s="177"/>
      <c r="R249" s="177"/>
    </row>
    <row r="250" spans="1:18" ht="15" x14ac:dyDescent="0.2">
      <c r="A250" s="191"/>
      <c r="B250" s="187"/>
      <c r="C250" s="188"/>
      <c r="D250" s="186"/>
      <c r="E250" s="186"/>
      <c r="F250" s="189"/>
      <c r="G250" s="189"/>
      <c r="H250" s="189"/>
      <c r="I250" s="189"/>
      <c r="J250" s="152"/>
      <c r="K250" s="152"/>
      <c r="L250" s="152"/>
      <c r="M250" s="190"/>
      <c r="N250" s="190"/>
      <c r="O250" s="190"/>
      <c r="P250" s="176"/>
      <c r="Q250" s="177"/>
      <c r="R250" s="177"/>
    </row>
    <row r="251" spans="1:18" ht="15" x14ac:dyDescent="0.2">
      <c r="A251" s="191"/>
      <c r="B251" s="187"/>
      <c r="C251" s="188"/>
      <c r="D251" s="186"/>
      <c r="E251" s="186"/>
      <c r="F251" s="189"/>
      <c r="G251" s="189"/>
      <c r="H251" s="189"/>
      <c r="I251" s="189"/>
      <c r="J251" s="152"/>
      <c r="K251" s="152"/>
      <c r="L251" s="152"/>
      <c r="M251" s="190"/>
      <c r="N251" s="190"/>
      <c r="O251" s="190"/>
      <c r="P251" s="176"/>
      <c r="Q251" s="177"/>
      <c r="R251" s="177"/>
    </row>
    <row r="252" spans="1:18" ht="15" x14ac:dyDescent="0.2">
      <c r="A252" s="191"/>
      <c r="B252" s="187"/>
      <c r="C252" s="188"/>
      <c r="D252" s="186"/>
      <c r="E252" s="186"/>
      <c r="F252" s="189"/>
      <c r="G252" s="189"/>
      <c r="H252" s="189"/>
      <c r="I252" s="189"/>
      <c r="J252" s="152"/>
      <c r="K252" s="152"/>
      <c r="L252" s="152"/>
      <c r="M252" s="190"/>
      <c r="N252" s="190"/>
      <c r="O252" s="190"/>
      <c r="P252" s="176"/>
      <c r="Q252" s="177"/>
      <c r="R252" s="177"/>
    </row>
    <row r="253" spans="1:18" ht="15" x14ac:dyDescent="0.2">
      <c r="A253" s="191"/>
      <c r="B253" s="187"/>
      <c r="C253" s="188"/>
      <c r="D253" s="186"/>
      <c r="E253" s="186"/>
      <c r="F253" s="189"/>
      <c r="G253" s="189"/>
      <c r="H253" s="189"/>
      <c r="I253" s="189"/>
      <c r="J253" s="152"/>
      <c r="K253" s="152"/>
      <c r="L253" s="152"/>
      <c r="M253" s="190"/>
      <c r="N253" s="190"/>
      <c r="O253" s="190"/>
      <c r="P253" s="176"/>
      <c r="Q253" s="177"/>
      <c r="R253" s="177"/>
    </row>
    <row r="254" spans="1:18" ht="15" x14ac:dyDescent="0.2">
      <c r="A254" s="191"/>
      <c r="B254" s="187"/>
      <c r="C254" s="188"/>
      <c r="D254" s="186"/>
      <c r="E254" s="186"/>
      <c r="F254" s="189"/>
      <c r="G254" s="189"/>
      <c r="H254" s="189"/>
      <c r="I254" s="189"/>
      <c r="J254" s="152"/>
      <c r="K254" s="152"/>
      <c r="L254" s="152"/>
      <c r="M254" s="190"/>
      <c r="N254" s="190"/>
      <c r="O254" s="190"/>
      <c r="P254" s="176"/>
      <c r="Q254" s="177"/>
      <c r="R254" s="177"/>
    </row>
    <row r="255" spans="1:18" ht="15" x14ac:dyDescent="0.2">
      <c r="A255" s="191"/>
      <c r="B255" s="187"/>
      <c r="C255" s="188"/>
      <c r="D255" s="186"/>
      <c r="E255" s="186"/>
      <c r="F255" s="189"/>
      <c r="G255" s="189"/>
      <c r="H255" s="189"/>
      <c r="I255" s="189"/>
      <c r="J255" s="152"/>
      <c r="K255" s="152"/>
      <c r="L255" s="152"/>
      <c r="M255" s="190"/>
      <c r="N255" s="190"/>
      <c r="O255" s="190"/>
      <c r="P255" s="176"/>
      <c r="Q255" s="177"/>
      <c r="R255" s="177"/>
    </row>
    <row r="256" spans="1:18" ht="15" x14ac:dyDescent="0.2">
      <c r="A256" s="152"/>
      <c r="B256" s="192"/>
      <c r="C256" s="192"/>
      <c r="D256" s="192"/>
      <c r="E256" s="192"/>
      <c r="F256" s="189"/>
      <c r="G256" s="189"/>
      <c r="H256" s="189"/>
      <c r="I256" s="189"/>
      <c r="J256" s="152"/>
      <c r="K256" s="152"/>
      <c r="L256" s="152"/>
      <c r="M256" s="190"/>
      <c r="N256" s="190"/>
      <c r="O256" s="190"/>
      <c r="P256" s="176"/>
      <c r="Q256" s="177"/>
      <c r="R256" s="177"/>
    </row>
    <row r="257" spans="2:18" ht="15" x14ac:dyDescent="0.2">
      <c r="B257" s="192"/>
      <c r="C257" s="192"/>
      <c r="D257" s="192"/>
      <c r="E257" s="192"/>
      <c r="F257" s="189"/>
      <c r="G257" s="189"/>
      <c r="H257" s="189"/>
      <c r="I257" s="189"/>
      <c r="J257" s="152"/>
      <c r="K257" s="152"/>
      <c r="L257" s="152"/>
      <c r="M257" s="190"/>
      <c r="N257" s="190"/>
      <c r="O257" s="190"/>
      <c r="P257" s="176"/>
      <c r="Q257" s="177"/>
      <c r="R257" s="177"/>
    </row>
    <row r="258" spans="2:18" ht="15" x14ac:dyDescent="0.2">
      <c r="B258" s="192"/>
      <c r="C258" s="192"/>
      <c r="D258" s="192"/>
      <c r="E258" s="192"/>
      <c r="F258" s="189"/>
      <c r="G258" s="189"/>
      <c r="H258" s="189"/>
      <c r="I258" s="189"/>
      <c r="J258" s="152"/>
      <c r="K258" s="152"/>
      <c r="L258" s="152"/>
      <c r="M258" s="190"/>
      <c r="N258" s="190"/>
      <c r="O258" s="190"/>
      <c r="P258" s="176"/>
      <c r="Q258" s="177"/>
      <c r="R258" s="177"/>
    </row>
    <row r="259" spans="2:18" ht="15" x14ac:dyDescent="0.2">
      <c r="B259" s="192"/>
      <c r="C259" s="192"/>
      <c r="D259" s="192"/>
      <c r="E259" s="192"/>
      <c r="F259" s="189"/>
      <c r="G259" s="189"/>
      <c r="H259" s="189"/>
      <c r="I259" s="189"/>
      <c r="J259" s="152"/>
      <c r="K259" s="152"/>
      <c r="L259" s="152"/>
      <c r="M259" s="190"/>
      <c r="N259" s="190"/>
      <c r="O259" s="190"/>
      <c r="P259" s="176"/>
      <c r="Q259" s="177"/>
      <c r="R259" s="177"/>
    </row>
    <row r="260" spans="2:18" ht="15" x14ac:dyDescent="0.2">
      <c r="B260" s="192"/>
      <c r="C260" s="192"/>
      <c r="D260" s="192"/>
      <c r="E260" s="192"/>
      <c r="F260" s="189"/>
      <c r="G260" s="189"/>
      <c r="H260" s="189"/>
      <c r="I260" s="189"/>
      <c r="J260" s="152"/>
      <c r="K260" s="152"/>
      <c r="L260" s="152"/>
      <c r="M260" s="190"/>
      <c r="N260" s="190"/>
      <c r="O260" s="190"/>
      <c r="P260" s="176"/>
      <c r="Q260" s="177"/>
      <c r="R260" s="177"/>
    </row>
    <row r="261" spans="2:18" ht="15" x14ac:dyDescent="0.2">
      <c r="B261" s="192"/>
      <c r="C261" s="192"/>
      <c r="D261" s="192"/>
      <c r="E261" s="192"/>
      <c r="F261" s="189"/>
      <c r="G261" s="189"/>
      <c r="H261" s="189"/>
      <c r="I261" s="189"/>
      <c r="J261" s="152"/>
      <c r="K261" s="152"/>
      <c r="L261" s="152"/>
      <c r="M261" s="190"/>
      <c r="N261" s="190"/>
      <c r="O261" s="190"/>
      <c r="P261" s="176"/>
      <c r="Q261" s="177"/>
      <c r="R261" s="177"/>
    </row>
    <row r="262" spans="2:18" ht="15" x14ac:dyDescent="0.2">
      <c r="B262" s="192"/>
      <c r="C262" s="192"/>
      <c r="D262" s="192"/>
      <c r="E262" s="192"/>
      <c r="F262" s="189"/>
      <c r="G262" s="189"/>
      <c r="H262" s="189"/>
      <c r="I262" s="189"/>
      <c r="J262" s="152"/>
      <c r="K262" s="152"/>
      <c r="L262" s="152"/>
      <c r="M262" s="190"/>
      <c r="N262" s="190"/>
      <c r="O262" s="190"/>
      <c r="P262" s="176"/>
      <c r="Q262" s="177"/>
      <c r="R262" s="177"/>
    </row>
    <row r="263" spans="2:18" ht="15" x14ac:dyDescent="0.2">
      <c r="B263" s="192"/>
      <c r="C263" s="192"/>
      <c r="D263" s="192"/>
      <c r="E263" s="192"/>
      <c r="F263" s="189"/>
      <c r="G263" s="189"/>
      <c r="H263" s="189"/>
      <c r="I263" s="189"/>
      <c r="J263" s="152"/>
      <c r="K263" s="152"/>
      <c r="L263" s="152"/>
      <c r="M263" s="190"/>
      <c r="N263" s="190"/>
      <c r="O263" s="190"/>
      <c r="P263" s="176"/>
      <c r="Q263" s="177"/>
      <c r="R263" s="177"/>
    </row>
    <row r="264" spans="2:18" ht="15" x14ac:dyDescent="0.2">
      <c r="B264" s="192"/>
      <c r="C264" s="192"/>
      <c r="D264" s="192"/>
      <c r="E264" s="192"/>
      <c r="F264" s="189"/>
      <c r="G264" s="189"/>
      <c r="H264" s="189"/>
      <c r="I264" s="189"/>
      <c r="J264" s="152"/>
      <c r="K264" s="152"/>
      <c r="L264" s="152"/>
      <c r="M264" s="190"/>
      <c r="N264" s="190"/>
      <c r="O264" s="190"/>
      <c r="P264" s="176"/>
      <c r="Q264" s="177"/>
      <c r="R264" s="177"/>
    </row>
    <row r="265" spans="2:18" ht="15" x14ac:dyDescent="0.2">
      <c r="B265" s="192"/>
      <c r="C265" s="192"/>
      <c r="D265" s="192"/>
      <c r="E265" s="192"/>
      <c r="F265" s="189"/>
      <c r="G265" s="189"/>
      <c r="H265" s="189"/>
      <c r="I265" s="189"/>
      <c r="J265" s="152"/>
      <c r="K265" s="152"/>
      <c r="L265" s="152"/>
      <c r="M265" s="190"/>
      <c r="N265" s="190"/>
      <c r="O265" s="190"/>
      <c r="P265" s="176"/>
      <c r="Q265" s="177"/>
      <c r="R265" s="177"/>
    </row>
    <row r="266" spans="2:18" ht="15" x14ac:dyDescent="0.2">
      <c r="B266" s="192"/>
      <c r="C266" s="192"/>
      <c r="D266" s="192"/>
      <c r="E266" s="192"/>
      <c r="F266" s="189"/>
      <c r="G266" s="189"/>
      <c r="H266" s="189"/>
      <c r="I266" s="189"/>
      <c r="J266" s="152"/>
      <c r="K266" s="152"/>
      <c r="L266" s="152"/>
      <c r="M266" s="190"/>
      <c r="N266" s="190"/>
      <c r="O266" s="190"/>
      <c r="P266" s="176"/>
      <c r="Q266" s="177"/>
      <c r="R266" s="177"/>
    </row>
    <row r="267" spans="2:18" ht="15" x14ac:dyDescent="0.2">
      <c r="B267" s="192"/>
      <c r="C267" s="192"/>
      <c r="D267" s="192"/>
      <c r="E267" s="192"/>
      <c r="F267" s="189"/>
      <c r="G267" s="189"/>
      <c r="H267" s="189"/>
      <c r="I267" s="189"/>
      <c r="J267" s="152"/>
      <c r="K267" s="152"/>
      <c r="L267" s="152"/>
      <c r="M267" s="190"/>
      <c r="N267" s="190"/>
      <c r="O267" s="190"/>
      <c r="P267" s="176"/>
      <c r="Q267" s="177"/>
      <c r="R267" s="177"/>
    </row>
    <row r="268" spans="2:18" ht="15" x14ac:dyDescent="0.2">
      <c r="B268" s="192"/>
      <c r="C268" s="192"/>
      <c r="D268" s="192"/>
      <c r="E268" s="192"/>
      <c r="F268" s="189"/>
      <c r="G268" s="189"/>
      <c r="H268" s="189"/>
      <c r="I268" s="189"/>
      <c r="J268" s="152"/>
      <c r="K268" s="152"/>
      <c r="L268" s="152"/>
      <c r="M268" s="190"/>
      <c r="N268" s="190"/>
      <c r="O268" s="190"/>
      <c r="P268" s="176"/>
      <c r="Q268" s="177"/>
      <c r="R268" s="177"/>
    </row>
    <row r="269" spans="2:18" ht="15" x14ac:dyDescent="0.2">
      <c r="B269" s="192"/>
      <c r="C269" s="192"/>
      <c r="D269" s="192"/>
      <c r="E269" s="192"/>
      <c r="F269" s="189"/>
      <c r="G269" s="189"/>
      <c r="H269" s="189"/>
      <c r="I269" s="189"/>
      <c r="J269" s="152"/>
      <c r="K269" s="152"/>
      <c r="L269" s="152"/>
      <c r="M269" s="190"/>
      <c r="N269" s="190"/>
      <c r="O269" s="190"/>
      <c r="P269" s="176"/>
      <c r="Q269" s="177"/>
      <c r="R269" s="177"/>
    </row>
    <row r="270" spans="2:18" ht="15" x14ac:dyDescent="0.2">
      <c r="B270" s="192"/>
      <c r="C270" s="192"/>
      <c r="D270" s="192"/>
      <c r="E270" s="192"/>
      <c r="F270" s="189"/>
      <c r="G270" s="189"/>
      <c r="H270" s="189"/>
      <c r="I270" s="189"/>
      <c r="J270" s="152"/>
      <c r="K270" s="152"/>
      <c r="L270" s="152"/>
      <c r="M270" s="190"/>
      <c r="N270" s="190"/>
      <c r="O270" s="190"/>
      <c r="P270" s="176"/>
      <c r="Q270" s="177"/>
      <c r="R270" s="177"/>
    </row>
    <row r="271" spans="2:18" ht="15" x14ac:dyDescent="0.2">
      <c r="B271" s="192"/>
      <c r="C271" s="192"/>
      <c r="D271" s="192"/>
      <c r="E271" s="192"/>
      <c r="F271" s="189"/>
      <c r="G271" s="189"/>
      <c r="H271" s="189"/>
      <c r="I271" s="189"/>
      <c r="J271" s="152"/>
      <c r="K271" s="152"/>
      <c r="L271" s="152"/>
      <c r="M271" s="190"/>
      <c r="N271" s="190"/>
      <c r="O271" s="190"/>
      <c r="P271" s="176"/>
      <c r="Q271" s="177"/>
      <c r="R271" s="177"/>
    </row>
    <row r="272" spans="2:18" ht="15" x14ac:dyDescent="0.2">
      <c r="B272" s="192"/>
      <c r="C272" s="192"/>
      <c r="D272" s="192"/>
      <c r="E272" s="192"/>
      <c r="F272" s="189"/>
      <c r="G272" s="189"/>
      <c r="H272" s="189"/>
      <c r="I272" s="189"/>
      <c r="J272" s="152"/>
      <c r="K272" s="152"/>
      <c r="L272" s="152"/>
      <c r="M272" s="190"/>
      <c r="N272" s="190"/>
      <c r="O272" s="190"/>
      <c r="P272" s="176"/>
      <c r="Q272" s="177"/>
      <c r="R272" s="177"/>
    </row>
    <row r="273" spans="2:18" ht="15" x14ac:dyDescent="0.2">
      <c r="B273" s="192"/>
      <c r="C273" s="192"/>
      <c r="D273" s="192"/>
      <c r="E273" s="192"/>
      <c r="F273" s="189"/>
      <c r="G273" s="189"/>
      <c r="H273" s="189"/>
      <c r="I273" s="189"/>
      <c r="J273" s="152"/>
      <c r="K273" s="152"/>
      <c r="L273" s="152"/>
      <c r="M273" s="190"/>
      <c r="N273" s="190"/>
      <c r="O273" s="190"/>
      <c r="P273" s="176"/>
      <c r="Q273" s="177"/>
      <c r="R273" s="177"/>
    </row>
    <row r="274" spans="2:18" ht="15" x14ac:dyDescent="0.2">
      <c r="B274" s="192"/>
      <c r="C274" s="192"/>
      <c r="D274" s="192"/>
      <c r="E274" s="192"/>
      <c r="F274" s="189"/>
      <c r="G274" s="189"/>
      <c r="H274" s="189"/>
      <c r="I274" s="189"/>
      <c r="J274" s="152"/>
      <c r="K274" s="152"/>
      <c r="L274" s="152"/>
      <c r="M274" s="190"/>
      <c r="N274" s="190"/>
      <c r="O274" s="190"/>
      <c r="P274" s="176"/>
      <c r="Q274" s="177"/>
      <c r="R274" s="177"/>
    </row>
    <row r="275" spans="2:18" ht="15" x14ac:dyDescent="0.2">
      <c r="B275" s="192"/>
      <c r="C275" s="192"/>
      <c r="D275" s="192"/>
      <c r="E275" s="192"/>
      <c r="F275" s="189"/>
      <c r="G275" s="189"/>
      <c r="H275" s="189"/>
      <c r="I275" s="189"/>
      <c r="J275" s="152"/>
      <c r="K275" s="152"/>
      <c r="L275" s="152"/>
      <c r="M275" s="190"/>
      <c r="N275" s="190"/>
      <c r="O275" s="190"/>
      <c r="P275" s="176"/>
      <c r="Q275" s="177"/>
      <c r="R275" s="177"/>
    </row>
    <row r="276" spans="2:18" ht="15" x14ac:dyDescent="0.2">
      <c r="B276" s="192"/>
      <c r="C276" s="192"/>
      <c r="D276" s="192"/>
      <c r="E276" s="192"/>
      <c r="F276" s="189"/>
      <c r="G276" s="189"/>
      <c r="H276" s="189"/>
      <c r="I276" s="189"/>
      <c r="J276" s="152"/>
      <c r="K276" s="152"/>
      <c r="L276" s="152"/>
      <c r="M276" s="190"/>
      <c r="N276" s="190"/>
      <c r="O276" s="190"/>
      <c r="P276" s="176"/>
      <c r="Q276" s="177"/>
      <c r="R276" s="177"/>
    </row>
    <row r="277" spans="2:18" ht="15" x14ac:dyDescent="0.2">
      <c r="B277" s="192"/>
      <c r="C277" s="192"/>
      <c r="D277" s="192"/>
      <c r="E277" s="192"/>
      <c r="F277" s="189"/>
      <c r="G277" s="189"/>
      <c r="H277" s="189"/>
      <c r="I277" s="189"/>
      <c r="J277" s="152"/>
      <c r="K277" s="152"/>
      <c r="L277" s="152"/>
      <c r="M277" s="190"/>
      <c r="N277" s="190"/>
      <c r="O277" s="190"/>
      <c r="P277" s="176"/>
      <c r="Q277" s="177"/>
      <c r="R277" s="177"/>
    </row>
    <row r="278" spans="2:18" ht="15" x14ac:dyDescent="0.2">
      <c r="B278" s="192"/>
      <c r="C278" s="192"/>
      <c r="D278" s="192"/>
      <c r="E278" s="192"/>
      <c r="F278" s="189"/>
      <c r="G278" s="189"/>
      <c r="H278" s="189"/>
      <c r="I278" s="189"/>
      <c r="J278" s="152"/>
      <c r="K278" s="152"/>
      <c r="L278" s="152"/>
      <c r="M278" s="190"/>
      <c r="N278" s="190"/>
      <c r="O278" s="190"/>
      <c r="P278" s="176"/>
      <c r="Q278" s="177"/>
      <c r="R278" s="177"/>
    </row>
    <row r="279" spans="2:18" ht="15" x14ac:dyDescent="0.2">
      <c r="B279" s="192"/>
      <c r="C279" s="192"/>
      <c r="D279" s="192"/>
      <c r="E279" s="192"/>
      <c r="F279" s="189"/>
      <c r="G279" s="189"/>
      <c r="H279" s="189"/>
      <c r="I279" s="189"/>
      <c r="J279" s="152"/>
      <c r="K279" s="152"/>
      <c r="L279" s="152"/>
      <c r="M279" s="190"/>
      <c r="N279" s="190"/>
      <c r="O279" s="190"/>
      <c r="P279" s="176"/>
      <c r="Q279" s="177"/>
      <c r="R279" s="177"/>
    </row>
    <row r="280" spans="2:18" ht="15" x14ac:dyDescent="0.2">
      <c r="B280" s="192"/>
      <c r="C280" s="192"/>
      <c r="D280" s="192"/>
      <c r="E280" s="192"/>
      <c r="F280" s="189"/>
      <c r="G280" s="189"/>
      <c r="H280" s="189"/>
      <c r="I280" s="189"/>
      <c r="J280" s="152"/>
      <c r="K280" s="152"/>
      <c r="L280" s="152"/>
      <c r="M280" s="190"/>
      <c r="N280" s="190"/>
      <c r="O280" s="190"/>
      <c r="P280" s="176"/>
      <c r="Q280" s="177"/>
      <c r="R280" s="177"/>
    </row>
    <row r="281" spans="2:18" ht="15" x14ac:dyDescent="0.2">
      <c r="B281" s="192"/>
      <c r="C281" s="192"/>
      <c r="D281" s="192"/>
      <c r="E281" s="192"/>
      <c r="F281" s="189"/>
      <c r="G281" s="189"/>
      <c r="H281" s="189"/>
      <c r="I281" s="189"/>
      <c r="J281" s="152"/>
      <c r="K281" s="152"/>
      <c r="L281" s="152"/>
      <c r="M281" s="190"/>
      <c r="N281" s="190"/>
      <c r="O281" s="190"/>
      <c r="P281" s="176"/>
      <c r="Q281" s="177"/>
      <c r="R281" s="177"/>
    </row>
    <row r="282" spans="2:18" ht="15" x14ac:dyDescent="0.2">
      <c r="B282" s="192"/>
      <c r="C282" s="192"/>
      <c r="D282" s="192"/>
      <c r="E282" s="192"/>
      <c r="F282" s="189"/>
      <c r="G282" s="189"/>
      <c r="H282" s="189"/>
      <c r="I282" s="189"/>
      <c r="J282" s="152"/>
      <c r="K282" s="152"/>
      <c r="L282" s="152"/>
      <c r="M282" s="190"/>
      <c r="N282" s="190"/>
      <c r="O282" s="190"/>
      <c r="P282" s="176"/>
      <c r="Q282" s="177"/>
      <c r="R282" s="177"/>
    </row>
    <row r="283" spans="2:18" ht="15" x14ac:dyDescent="0.2">
      <c r="B283" s="192"/>
      <c r="C283" s="192"/>
      <c r="D283" s="192"/>
      <c r="E283" s="192"/>
      <c r="F283" s="189"/>
      <c r="G283" s="189"/>
      <c r="H283" s="189"/>
      <c r="I283" s="189"/>
      <c r="J283" s="152"/>
      <c r="K283" s="152"/>
      <c r="L283" s="152"/>
      <c r="M283" s="190"/>
      <c r="N283" s="190"/>
      <c r="O283" s="190"/>
      <c r="P283" s="176"/>
      <c r="Q283" s="177"/>
      <c r="R283" s="177"/>
    </row>
    <row r="284" spans="2:18" ht="15" x14ac:dyDescent="0.2">
      <c r="B284" s="192"/>
      <c r="C284" s="192"/>
      <c r="D284" s="192"/>
      <c r="E284" s="192"/>
      <c r="F284" s="189"/>
      <c r="G284" s="189"/>
      <c r="H284" s="189"/>
      <c r="I284" s="189"/>
      <c r="J284" s="152"/>
      <c r="K284" s="152"/>
      <c r="L284" s="152"/>
      <c r="M284" s="190"/>
      <c r="N284" s="190"/>
      <c r="O284" s="190"/>
      <c r="P284" s="176"/>
      <c r="Q284" s="177"/>
      <c r="R284" s="177"/>
    </row>
    <row r="285" spans="2:18" ht="15" x14ac:dyDescent="0.2">
      <c r="B285" s="192"/>
      <c r="C285" s="192"/>
      <c r="D285" s="192"/>
      <c r="E285" s="192"/>
      <c r="F285" s="189"/>
      <c r="G285" s="189"/>
      <c r="H285" s="189"/>
      <c r="I285" s="189"/>
      <c r="J285" s="152"/>
      <c r="K285" s="152"/>
      <c r="L285" s="152"/>
      <c r="M285" s="190"/>
      <c r="N285" s="190"/>
      <c r="O285" s="190"/>
      <c r="P285" s="176"/>
      <c r="Q285" s="177"/>
      <c r="R285" s="177"/>
    </row>
    <row r="286" spans="2:18" ht="15" x14ac:dyDescent="0.2">
      <c r="B286" s="192"/>
      <c r="C286" s="192"/>
      <c r="D286" s="192"/>
      <c r="E286" s="192"/>
      <c r="F286" s="189"/>
      <c r="G286" s="189"/>
      <c r="H286" s="189"/>
      <c r="I286" s="189"/>
      <c r="J286" s="152"/>
      <c r="K286" s="152"/>
      <c r="L286" s="152"/>
      <c r="M286" s="190"/>
      <c r="N286" s="190"/>
      <c r="O286" s="190"/>
      <c r="P286" s="176"/>
      <c r="Q286" s="177"/>
      <c r="R286" s="177"/>
    </row>
    <row r="287" spans="2:18" ht="15" x14ac:dyDescent="0.2">
      <c r="B287" s="192"/>
      <c r="C287" s="192"/>
      <c r="D287" s="192"/>
      <c r="E287" s="192"/>
      <c r="F287" s="189"/>
      <c r="G287" s="189"/>
      <c r="H287" s="189"/>
      <c r="I287" s="189"/>
      <c r="J287" s="152"/>
      <c r="K287" s="152"/>
      <c r="L287" s="152"/>
      <c r="M287" s="190"/>
      <c r="N287" s="190"/>
      <c r="O287" s="190"/>
      <c r="P287" s="176"/>
      <c r="Q287" s="177"/>
      <c r="R287" s="177"/>
    </row>
    <row r="288" spans="2:18" ht="15" x14ac:dyDescent="0.2">
      <c r="B288" s="192"/>
      <c r="C288" s="192"/>
      <c r="D288" s="192"/>
      <c r="E288" s="192"/>
      <c r="F288" s="189"/>
      <c r="G288" s="189"/>
      <c r="H288" s="189"/>
      <c r="I288" s="189"/>
      <c r="J288" s="152"/>
      <c r="K288" s="152"/>
      <c r="L288" s="152"/>
      <c r="M288" s="190"/>
      <c r="N288" s="190"/>
      <c r="O288" s="190"/>
      <c r="P288" s="176"/>
      <c r="Q288" s="177"/>
      <c r="R288" s="177"/>
    </row>
    <row r="289" spans="2:18" ht="15" x14ac:dyDescent="0.2">
      <c r="B289" s="192"/>
      <c r="C289" s="192"/>
      <c r="D289" s="192"/>
      <c r="E289" s="192"/>
      <c r="F289" s="189"/>
      <c r="G289" s="189"/>
      <c r="H289" s="189"/>
      <c r="I289" s="189"/>
      <c r="J289" s="152"/>
      <c r="K289" s="152"/>
      <c r="L289" s="152"/>
      <c r="M289" s="190"/>
      <c r="N289" s="190"/>
      <c r="O289" s="190"/>
      <c r="P289" s="176"/>
      <c r="Q289" s="177"/>
      <c r="R289" s="177"/>
    </row>
    <row r="290" spans="2:18" ht="15" x14ac:dyDescent="0.2">
      <c r="B290" s="192"/>
      <c r="C290" s="192"/>
      <c r="D290" s="192"/>
      <c r="E290" s="192"/>
      <c r="F290" s="189"/>
      <c r="G290" s="189"/>
      <c r="H290" s="189"/>
      <c r="I290" s="189"/>
      <c r="J290" s="152"/>
      <c r="K290" s="152"/>
      <c r="L290" s="152"/>
      <c r="M290" s="190"/>
      <c r="N290" s="190"/>
      <c r="O290" s="190"/>
      <c r="P290" s="176"/>
      <c r="Q290" s="177"/>
      <c r="R290" s="177"/>
    </row>
    <row r="291" spans="2:18" ht="15" x14ac:dyDescent="0.2">
      <c r="B291" s="192"/>
      <c r="C291" s="192"/>
      <c r="D291" s="192"/>
      <c r="E291" s="192"/>
      <c r="F291" s="189"/>
      <c r="G291" s="189"/>
      <c r="H291" s="189"/>
      <c r="I291" s="189"/>
      <c r="J291" s="152"/>
      <c r="K291" s="152"/>
      <c r="L291" s="152"/>
      <c r="M291" s="190"/>
      <c r="N291" s="190"/>
      <c r="O291" s="190"/>
      <c r="P291" s="176"/>
      <c r="Q291" s="177"/>
      <c r="R291" s="177"/>
    </row>
    <row r="292" spans="2:18" ht="15" x14ac:dyDescent="0.2">
      <c r="B292" s="192"/>
      <c r="C292" s="192"/>
      <c r="D292" s="192"/>
      <c r="E292" s="192"/>
      <c r="F292" s="189"/>
      <c r="G292" s="189"/>
      <c r="H292" s="189"/>
      <c r="I292" s="189"/>
      <c r="J292" s="152"/>
      <c r="K292" s="152"/>
      <c r="L292" s="152"/>
      <c r="M292" s="190"/>
      <c r="N292" s="190"/>
      <c r="O292" s="190"/>
      <c r="P292" s="176"/>
      <c r="Q292" s="177"/>
      <c r="R292" s="177"/>
    </row>
    <row r="293" spans="2:18" ht="15" x14ac:dyDescent="0.2">
      <c r="B293" s="192"/>
      <c r="C293" s="192"/>
      <c r="D293" s="192"/>
      <c r="E293" s="192"/>
      <c r="F293" s="189"/>
      <c r="G293" s="189"/>
      <c r="H293" s="189"/>
      <c r="I293" s="189"/>
      <c r="J293" s="152"/>
      <c r="K293" s="152"/>
      <c r="L293" s="152"/>
      <c r="M293" s="190"/>
      <c r="N293" s="190"/>
      <c r="O293" s="190"/>
      <c r="P293" s="176"/>
      <c r="Q293" s="177"/>
      <c r="R293" s="177"/>
    </row>
    <row r="294" spans="2:18" ht="15" x14ac:dyDescent="0.2">
      <c r="B294" s="192"/>
      <c r="C294" s="192"/>
      <c r="D294" s="192"/>
      <c r="E294" s="192"/>
      <c r="F294" s="189"/>
      <c r="G294" s="189"/>
      <c r="H294" s="189"/>
      <c r="I294" s="189"/>
      <c r="J294" s="152"/>
      <c r="K294" s="152"/>
      <c r="L294" s="152"/>
      <c r="M294" s="190"/>
      <c r="N294" s="190"/>
      <c r="O294" s="190"/>
      <c r="P294" s="176"/>
      <c r="Q294" s="177"/>
      <c r="R294" s="177"/>
    </row>
    <row r="295" spans="2:18" ht="15" x14ac:dyDescent="0.2">
      <c r="B295" s="192"/>
      <c r="C295" s="192"/>
      <c r="D295" s="192"/>
      <c r="E295" s="192"/>
      <c r="F295" s="189"/>
      <c r="G295" s="189"/>
      <c r="H295" s="189"/>
      <c r="I295" s="189"/>
      <c r="J295" s="152"/>
      <c r="K295" s="152"/>
      <c r="L295" s="152"/>
      <c r="M295" s="190"/>
      <c r="N295" s="190"/>
      <c r="O295" s="190"/>
      <c r="P295" s="176"/>
      <c r="Q295" s="177"/>
      <c r="R295" s="177"/>
    </row>
    <row r="296" spans="2:18" ht="15" x14ac:dyDescent="0.2">
      <c r="B296" s="192"/>
      <c r="C296" s="192"/>
      <c r="D296" s="192"/>
      <c r="E296" s="192"/>
      <c r="F296" s="189"/>
      <c r="G296" s="189"/>
      <c r="H296" s="189"/>
      <c r="I296" s="189"/>
      <c r="J296" s="152"/>
      <c r="K296" s="152"/>
      <c r="L296" s="152"/>
      <c r="M296" s="190"/>
      <c r="N296" s="190"/>
      <c r="O296" s="190"/>
      <c r="P296" s="176"/>
      <c r="Q296" s="177"/>
      <c r="R296" s="177"/>
    </row>
    <row r="297" spans="2:18" ht="15" x14ac:dyDescent="0.2">
      <c r="B297" s="192"/>
      <c r="C297" s="192"/>
      <c r="D297" s="192"/>
      <c r="E297" s="192"/>
      <c r="F297" s="189"/>
      <c r="G297" s="189"/>
      <c r="H297" s="189"/>
      <c r="I297" s="189"/>
      <c r="J297" s="152"/>
      <c r="K297" s="152"/>
      <c r="L297" s="152"/>
      <c r="M297" s="190"/>
      <c r="N297" s="190"/>
      <c r="O297" s="190"/>
      <c r="P297" s="176"/>
      <c r="Q297" s="177"/>
      <c r="R297" s="177"/>
    </row>
    <row r="298" spans="2:18" ht="15" x14ac:dyDescent="0.2">
      <c r="B298" s="192"/>
      <c r="C298" s="192"/>
      <c r="D298" s="192"/>
      <c r="E298" s="192"/>
      <c r="F298" s="189"/>
      <c r="G298" s="189"/>
      <c r="H298" s="189"/>
      <c r="I298" s="189"/>
      <c r="J298" s="152"/>
      <c r="K298" s="152"/>
      <c r="L298" s="152"/>
      <c r="M298" s="190"/>
      <c r="N298" s="190"/>
      <c r="O298" s="190"/>
      <c r="P298" s="176"/>
      <c r="Q298" s="177"/>
      <c r="R298" s="177"/>
    </row>
    <row r="299" spans="2:18" ht="15" x14ac:dyDescent="0.2">
      <c r="B299" s="192"/>
      <c r="C299" s="192"/>
      <c r="D299" s="192"/>
      <c r="E299" s="192"/>
      <c r="F299" s="189"/>
      <c r="G299" s="189"/>
      <c r="H299" s="189"/>
      <c r="I299" s="189"/>
      <c r="J299" s="152"/>
      <c r="K299" s="152"/>
      <c r="L299" s="152"/>
      <c r="M299" s="190"/>
      <c r="N299" s="190"/>
      <c r="O299" s="190"/>
      <c r="P299" s="176"/>
      <c r="Q299" s="177"/>
      <c r="R299" s="177"/>
    </row>
    <row r="300" spans="2:18" ht="15" x14ac:dyDescent="0.2">
      <c r="B300" s="192"/>
      <c r="C300" s="192"/>
      <c r="D300" s="192"/>
      <c r="E300" s="192"/>
      <c r="F300" s="189"/>
      <c r="G300" s="189"/>
      <c r="H300" s="189"/>
      <c r="I300" s="189"/>
      <c r="J300" s="152"/>
      <c r="K300" s="152"/>
      <c r="L300" s="152"/>
      <c r="M300" s="190"/>
      <c r="N300" s="190"/>
      <c r="O300" s="190"/>
      <c r="P300" s="176"/>
      <c r="Q300" s="177"/>
      <c r="R300" s="177"/>
    </row>
    <row r="301" spans="2:18" ht="15" x14ac:dyDescent="0.2">
      <c r="B301" s="192"/>
      <c r="C301" s="192"/>
      <c r="D301" s="192"/>
      <c r="E301" s="192"/>
      <c r="F301" s="189"/>
      <c r="G301" s="189"/>
      <c r="H301" s="189"/>
      <c r="I301" s="189"/>
      <c r="J301" s="152"/>
      <c r="K301" s="152"/>
      <c r="L301" s="152"/>
      <c r="M301" s="190"/>
      <c r="N301" s="190"/>
      <c r="O301" s="190"/>
      <c r="P301" s="176"/>
      <c r="Q301" s="177"/>
      <c r="R301" s="177"/>
    </row>
    <row r="302" spans="2:18" ht="15" x14ac:dyDescent="0.2">
      <c r="B302" s="192"/>
      <c r="C302" s="192"/>
      <c r="D302" s="192"/>
      <c r="E302" s="192"/>
      <c r="F302" s="189"/>
      <c r="G302" s="189"/>
      <c r="H302" s="189"/>
      <c r="I302" s="189"/>
      <c r="J302" s="152"/>
      <c r="K302" s="152"/>
      <c r="L302" s="152"/>
      <c r="M302" s="190"/>
      <c r="N302" s="190"/>
      <c r="O302" s="190"/>
      <c r="P302" s="176"/>
      <c r="Q302" s="177"/>
      <c r="R302" s="177"/>
    </row>
    <row r="303" spans="2:18" ht="15" x14ac:dyDescent="0.2">
      <c r="B303" s="192"/>
      <c r="C303" s="192"/>
      <c r="D303" s="192"/>
      <c r="E303" s="192"/>
      <c r="F303" s="189"/>
      <c r="G303" s="189"/>
      <c r="H303" s="189"/>
      <c r="I303" s="189"/>
      <c r="J303" s="152"/>
      <c r="K303" s="152"/>
      <c r="L303" s="152"/>
      <c r="M303" s="190"/>
      <c r="N303" s="190"/>
      <c r="O303" s="190"/>
      <c r="P303" s="176"/>
      <c r="Q303" s="177"/>
      <c r="R303" s="177"/>
    </row>
    <row r="304" spans="2:18" ht="15" x14ac:dyDescent="0.2">
      <c r="B304" s="192"/>
      <c r="C304" s="192"/>
      <c r="D304" s="192"/>
      <c r="E304" s="192"/>
      <c r="F304" s="189"/>
      <c r="G304" s="189"/>
      <c r="H304" s="189"/>
      <c r="I304" s="189"/>
      <c r="J304" s="152"/>
      <c r="K304" s="152"/>
      <c r="L304" s="152"/>
      <c r="M304" s="190"/>
      <c r="N304" s="190"/>
      <c r="O304" s="190"/>
      <c r="P304" s="176"/>
      <c r="Q304" s="177"/>
      <c r="R304" s="177"/>
    </row>
    <row r="305" spans="2:18" ht="15" x14ac:dyDescent="0.2">
      <c r="B305" s="192"/>
      <c r="C305" s="192"/>
      <c r="D305" s="192"/>
      <c r="E305" s="192"/>
      <c r="F305" s="189"/>
      <c r="G305" s="189"/>
      <c r="H305" s="189"/>
      <c r="I305" s="189"/>
      <c r="J305" s="152"/>
      <c r="K305" s="152"/>
      <c r="L305" s="152"/>
      <c r="M305" s="190"/>
      <c r="N305" s="190"/>
      <c r="O305" s="190"/>
      <c r="P305" s="176"/>
      <c r="Q305" s="177"/>
      <c r="R305" s="177"/>
    </row>
    <row r="306" spans="2:18" ht="15" x14ac:dyDescent="0.2">
      <c r="B306" s="192"/>
      <c r="C306" s="192"/>
      <c r="D306" s="192"/>
      <c r="E306" s="192"/>
      <c r="F306" s="189"/>
      <c r="G306" s="189"/>
      <c r="H306" s="189"/>
      <c r="I306" s="189"/>
      <c r="J306" s="152"/>
      <c r="K306" s="152"/>
      <c r="L306" s="152"/>
      <c r="M306" s="190"/>
      <c r="N306" s="190"/>
      <c r="O306" s="190"/>
      <c r="P306" s="176"/>
      <c r="Q306" s="177"/>
      <c r="R306" s="177"/>
    </row>
    <row r="307" spans="2:18" ht="15" x14ac:dyDescent="0.2">
      <c r="B307" s="192"/>
      <c r="C307" s="192"/>
      <c r="D307" s="192"/>
      <c r="E307" s="192"/>
      <c r="F307" s="189"/>
      <c r="G307" s="189"/>
      <c r="H307" s="189"/>
      <c r="I307" s="189"/>
      <c r="J307" s="152"/>
      <c r="K307" s="152"/>
      <c r="L307" s="152"/>
      <c r="M307" s="190"/>
      <c r="N307" s="190"/>
      <c r="O307" s="190"/>
      <c r="P307" s="176"/>
      <c r="Q307" s="177"/>
      <c r="R307" s="177"/>
    </row>
    <row r="308" spans="2:18" ht="15" x14ac:dyDescent="0.2">
      <c r="B308" s="192"/>
      <c r="C308" s="192"/>
      <c r="D308" s="192"/>
      <c r="E308" s="192"/>
      <c r="F308" s="189"/>
      <c r="G308" s="189"/>
      <c r="H308" s="189"/>
      <c r="I308" s="189"/>
      <c r="J308" s="152"/>
      <c r="K308" s="152"/>
      <c r="L308" s="152"/>
      <c r="M308" s="190"/>
      <c r="N308" s="190"/>
      <c r="O308" s="190"/>
      <c r="P308" s="176"/>
      <c r="Q308" s="177"/>
      <c r="R308" s="177"/>
    </row>
    <row r="309" spans="2:18" ht="15" x14ac:dyDescent="0.2">
      <c r="B309" s="192"/>
      <c r="C309" s="192"/>
      <c r="D309" s="192"/>
      <c r="E309" s="192"/>
      <c r="F309" s="189"/>
      <c r="G309" s="189"/>
      <c r="H309" s="189"/>
      <c r="I309" s="189"/>
      <c r="J309" s="152"/>
      <c r="K309" s="152"/>
      <c r="L309" s="152"/>
      <c r="M309" s="190"/>
      <c r="N309" s="190"/>
      <c r="O309" s="190"/>
      <c r="P309" s="176"/>
      <c r="Q309" s="177"/>
      <c r="R309" s="177"/>
    </row>
    <row r="310" spans="2:18" ht="15" x14ac:dyDescent="0.2">
      <c r="B310" s="192"/>
      <c r="C310" s="192"/>
      <c r="D310" s="192"/>
      <c r="E310" s="192"/>
      <c r="F310" s="189"/>
      <c r="G310" s="189"/>
      <c r="H310" s="189"/>
      <c r="I310" s="189"/>
      <c r="J310" s="152"/>
      <c r="K310" s="152"/>
      <c r="L310" s="152"/>
      <c r="M310" s="190"/>
      <c r="N310" s="190"/>
      <c r="O310" s="190"/>
      <c r="P310" s="176"/>
      <c r="Q310" s="177"/>
      <c r="R310" s="177"/>
    </row>
    <row r="311" spans="2:18" ht="15" x14ac:dyDescent="0.2">
      <c r="B311" s="192"/>
      <c r="C311" s="192"/>
      <c r="D311" s="192"/>
      <c r="E311" s="192"/>
      <c r="F311" s="189"/>
      <c r="G311" s="189"/>
      <c r="H311" s="189"/>
      <c r="I311" s="189"/>
      <c r="J311" s="152"/>
      <c r="K311" s="152"/>
      <c r="L311" s="152"/>
      <c r="M311" s="190"/>
      <c r="N311" s="190"/>
      <c r="O311" s="190"/>
      <c r="P311" s="176"/>
      <c r="Q311" s="177"/>
      <c r="R311" s="177"/>
    </row>
    <row r="312" spans="2:18" ht="15" x14ac:dyDescent="0.2">
      <c r="B312" s="192"/>
      <c r="C312" s="192"/>
      <c r="D312" s="192"/>
      <c r="E312" s="192"/>
      <c r="F312" s="189"/>
      <c r="G312" s="189"/>
      <c r="H312" s="189"/>
      <c r="I312" s="189"/>
      <c r="J312" s="152"/>
      <c r="K312" s="152"/>
      <c r="L312" s="152"/>
      <c r="M312" s="190"/>
      <c r="N312" s="190"/>
      <c r="O312" s="190"/>
      <c r="P312" s="176"/>
      <c r="Q312" s="177"/>
      <c r="R312" s="177"/>
    </row>
    <row r="313" spans="2:18" ht="15" x14ac:dyDescent="0.2">
      <c r="B313" s="192"/>
      <c r="C313" s="192"/>
      <c r="D313" s="192"/>
      <c r="E313" s="192"/>
      <c r="F313" s="189"/>
      <c r="G313" s="189"/>
      <c r="H313" s="189"/>
      <c r="I313" s="189"/>
      <c r="J313" s="152"/>
      <c r="K313" s="152"/>
      <c r="L313" s="152"/>
      <c r="M313" s="190"/>
      <c r="N313" s="190"/>
      <c r="O313" s="190"/>
      <c r="P313" s="176"/>
      <c r="Q313" s="177"/>
      <c r="R313" s="177"/>
    </row>
    <row r="314" spans="2:18" ht="15" x14ac:dyDescent="0.2">
      <c r="B314" s="192"/>
      <c r="C314" s="192"/>
      <c r="D314" s="192"/>
      <c r="E314" s="192"/>
      <c r="F314" s="189"/>
      <c r="G314" s="189"/>
      <c r="H314" s="189"/>
      <c r="I314" s="189"/>
      <c r="J314" s="152"/>
      <c r="K314" s="152"/>
      <c r="L314" s="152"/>
      <c r="M314" s="190"/>
      <c r="N314" s="190"/>
      <c r="O314" s="190"/>
      <c r="P314" s="176"/>
      <c r="Q314" s="177"/>
      <c r="R314" s="177"/>
    </row>
    <row r="315" spans="2:18" ht="15" x14ac:dyDescent="0.2">
      <c r="B315" s="192"/>
      <c r="C315" s="192"/>
      <c r="D315" s="192"/>
      <c r="E315" s="192"/>
      <c r="F315" s="189"/>
      <c r="G315" s="189"/>
      <c r="H315" s="189"/>
      <c r="I315" s="189"/>
      <c r="J315" s="152"/>
      <c r="K315" s="152"/>
      <c r="L315" s="152"/>
      <c r="M315" s="190"/>
      <c r="N315" s="190"/>
      <c r="O315" s="190"/>
      <c r="P315" s="176"/>
      <c r="Q315" s="177"/>
      <c r="R315" s="177"/>
    </row>
    <row r="316" spans="2:18" ht="15" x14ac:dyDescent="0.2">
      <c r="B316" s="192"/>
      <c r="C316" s="192"/>
      <c r="D316" s="192"/>
      <c r="E316" s="192"/>
      <c r="F316" s="189"/>
      <c r="G316" s="189"/>
      <c r="H316" s="189"/>
      <c r="I316" s="189"/>
      <c r="J316" s="152"/>
      <c r="K316" s="152"/>
      <c r="L316" s="152"/>
      <c r="M316" s="190"/>
      <c r="N316" s="190"/>
      <c r="O316" s="190"/>
      <c r="P316" s="176"/>
      <c r="Q316" s="177"/>
      <c r="R316" s="177"/>
    </row>
    <row r="317" spans="2:18" ht="15" x14ac:dyDescent="0.2">
      <c r="B317" s="192"/>
      <c r="C317" s="192"/>
      <c r="D317" s="192"/>
      <c r="E317" s="192"/>
      <c r="F317" s="189"/>
      <c r="G317" s="189"/>
      <c r="H317" s="189"/>
      <c r="I317" s="189"/>
      <c r="J317" s="152"/>
      <c r="K317" s="152"/>
      <c r="L317" s="152"/>
      <c r="M317" s="190"/>
      <c r="N317" s="190"/>
      <c r="O317" s="190"/>
      <c r="P317" s="176"/>
      <c r="Q317" s="177"/>
      <c r="R317" s="177"/>
    </row>
    <row r="318" spans="2:18" ht="15" x14ac:dyDescent="0.2">
      <c r="B318" s="192"/>
      <c r="C318" s="192"/>
      <c r="D318" s="192"/>
      <c r="E318" s="192"/>
      <c r="F318" s="189"/>
      <c r="G318" s="189"/>
      <c r="H318" s="189"/>
      <c r="I318" s="189"/>
      <c r="J318" s="152"/>
      <c r="K318" s="152"/>
      <c r="L318" s="152"/>
      <c r="M318" s="190"/>
      <c r="N318" s="190"/>
      <c r="O318" s="190"/>
      <c r="P318" s="176"/>
      <c r="Q318" s="177"/>
      <c r="R318" s="177"/>
    </row>
    <row r="319" spans="2:18" ht="15" x14ac:dyDescent="0.2">
      <c r="B319" s="192"/>
      <c r="C319" s="192"/>
      <c r="D319" s="192"/>
      <c r="E319" s="192"/>
      <c r="F319" s="189"/>
      <c r="G319" s="189"/>
      <c r="H319" s="189"/>
      <c r="I319" s="189"/>
      <c r="J319" s="152"/>
      <c r="K319" s="152"/>
      <c r="L319" s="152"/>
      <c r="M319" s="190"/>
      <c r="N319" s="190"/>
      <c r="O319" s="190"/>
      <c r="P319" s="176"/>
      <c r="Q319" s="177"/>
      <c r="R319" s="177"/>
    </row>
    <row r="320" spans="2:18" ht="15" x14ac:dyDescent="0.2">
      <c r="B320" s="192"/>
      <c r="C320" s="192"/>
      <c r="D320" s="192"/>
      <c r="E320" s="192"/>
      <c r="F320" s="189"/>
      <c r="G320" s="189"/>
      <c r="H320" s="189"/>
      <c r="I320" s="189"/>
      <c r="J320" s="152"/>
      <c r="K320" s="152"/>
      <c r="L320" s="152"/>
      <c r="M320" s="190"/>
      <c r="N320" s="190"/>
      <c r="O320" s="190"/>
      <c r="P320" s="176"/>
      <c r="Q320" s="177"/>
      <c r="R320" s="177"/>
    </row>
    <row r="321" spans="2:18" ht="15" x14ac:dyDescent="0.2">
      <c r="B321" s="192"/>
      <c r="C321" s="192"/>
      <c r="D321" s="192"/>
      <c r="E321" s="192"/>
      <c r="F321" s="189"/>
      <c r="G321" s="189"/>
      <c r="H321" s="189"/>
      <c r="I321" s="189"/>
      <c r="J321" s="152"/>
      <c r="K321" s="152"/>
      <c r="L321" s="152"/>
      <c r="M321" s="190"/>
      <c r="N321" s="190"/>
      <c r="O321" s="190"/>
      <c r="P321" s="176"/>
      <c r="Q321" s="177"/>
      <c r="R321" s="177"/>
    </row>
    <row r="322" spans="2:18" ht="15" x14ac:dyDescent="0.2">
      <c r="B322" s="192"/>
      <c r="C322" s="192"/>
      <c r="D322" s="192"/>
      <c r="E322" s="192"/>
      <c r="F322" s="189"/>
      <c r="G322" s="189"/>
      <c r="H322" s="189"/>
      <c r="I322" s="189"/>
      <c r="J322" s="152"/>
      <c r="K322" s="152"/>
      <c r="L322" s="152"/>
      <c r="M322" s="190"/>
      <c r="N322" s="190"/>
      <c r="O322" s="190"/>
      <c r="P322" s="176"/>
      <c r="Q322" s="177"/>
      <c r="R322" s="177"/>
    </row>
    <row r="323" spans="2:18" ht="15" x14ac:dyDescent="0.2">
      <c r="B323" s="192"/>
      <c r="C323" s="192"/>
      <c r="D323" s="192"/>
      <c r="E323" s="192"/>
      <c r="F323" s="189"/>
      <c r="G323" s="189"/>
      <c r="H323" s="189"/>
      <c r="I323" s="189"/>
      <c r="J323" s="152"/>
      <c r="K323" s="152"/>
      <c r="L323" s="152"/>
      <c r="M323" s="190"/>
      <c r="N323" s="190"/>
      <c r="O323" s="190"/>
      <c r="P323" s="176"/>
      <c r="Q323" s="177"/>
      <c r="R323" s="177"/>
    </row>
    <row r="324" spans="2:18" ht="15" x14ac:dyDescent="0.2">
      <c r="B324" s="192"/>
      <c r="C324" s="192"/>
      <c r="D324" s="192"/>
      <c r="E324" s="192"/>
      <c r="F324" s="189"/>
      <c r="G324" s="189"/>
      <c r="H324" s="189"/>
      <c r="I324" s="189"/>
      <c r="J324" s="152"/>
      <c r="K324" s="152"/>
      <c r="L324" s="152"/>
      <c r="M324" s="190"/>
      <c r="N324" s="190"/>
      <c r="O324" s="190"/>
      <c r="P324" s="176"/>
      <c r="Q324" s="177"/>
      <c r="R324" s="177"/>
    </row>
    <row r="325" spans="2:18" ht="15" x14ac:dyDescent="0.2">
      <c r="B325" s="192"/>
      <c r="C325" s="192"/>
      <c r="D325" s="192"/>
      <c r="E325" s="192"/>
      <c r="F325" s="189"/>
      <c r="G325" s="189"/>
      <c r="H325" s="189"/>
      <c r="I325" s="189"/>
      <c r="J325" s="152"/>
      <c r="K325" s="152"/>
      <c r="L325" s="152"/>
      <c r="M325" s="190"/>
      <c r="N325" s="190"/>
      <c r="O325" s="190"/>
      <c r="P325" s="176"/>
      <c r="Q325" s="177"/>
      <c r="R325" s="177"/>
    </row>
    <row r="326" spans="2:18" ht="15" x14ac:dyDescent="0.2">
      <c r="B326" s="192"/>
      <c r="C326" s="192"/>
      <c r="D326" s="192"/>
      <c r="E326" s="192"/>
      <c r="F326" s="189"/>
      <c r="G326" s="189"/>
      <c r="H326" s="189"/>
      <c r="I326" s="189"/>
      <c r="J326" s="152"/>
      <c r="K326" s="152"/>
      <c r="L326" s="152"/>
      <c r="M326" s="190"/>
      <c r="N326" s="190"/>
      <c r="O326" s="190"/>
      <c r="P326" s="176"/>
      <c r="Q326" s="177"/>
      <c r="R326" s="177"/>
    </row>
    <row r="327" spans="2:18" ht="15" x14ac:dyDescent="0.2">
      <c r="B327" s="192"/>
      <c r="C327" s="192"/>
      <c r="D327" s="192"/>
      <c r="E327" s="192"/>
      <c r="F327" s="189"/>
      <c r="G327" s="189"/>
      <c r="H327" s="189"/>
      <c r="I327" s="189"/>
      <c r="J327" s="152"/>
      <c r="K327" s="152"/>
      <c r="L327" s="152"/>
      <c r="M327" s="190"/>
      <c r="N327" s="190"/>
      <c r="O327" s="190"/>
      <c r="P327" s="176"/>
      <c r="Q327" s="177"/>
      <c r="R327" s="177"/>
    </row>
    <row r="328" spans="2:18" ht="15" x14ac:dyDescent="0.2">
      <c r="B328" s="192"/>
      <c r="C328" s="192"/>
      <c r="D328" s="192"/>
      <c r="E328" s="192"/>
      <c r="F328" s="189"/>
      <c r="G328" s="189"/>
      <c r="H328" s="189"/>
      <c r="I328" s="189"/>
      <c r="J328" s="152"/>
      <c r="K328" s="152"/>
      <c r="L328" s="152"/>
      <c r="M328" s="190"/>
      <c r="N328" s="190"/>
      <c r="O328" s="190"/>
      <c r="P328" s="176"/>
      <c r="Q328" s="177"/>
      <c r="R328" s="177"/>
    </row>
    <row r="329" spans="2:18" ht="15" x14ac:dyDescent="0.2">
      <c r="B329" s="192"/>
      <c r="C329" s="192"/>
      <c r="D329" s="192"/>
      <c r="E329" s="192"/>
      <c r="F329" s="189"/>
      <c r="G329" s="189"/>
      <c r="H329" s="189"/>
      <c r="I329" s="189"/>
      <c r="J329" s="152"/>
      <c r="K329" s="152"/>
      <c r="L329" s="152"/>
      <c r="M329" s="190"/>
      <c r="N329" s="190"/>
      <c r="O329" s="190"/>
      <c r="P329" s="176"/>
      <c r="Q329" s="177"/>
      <c r="R329" s="177"/>
    </row>
    <row r="330" spans="2:18" ht="15" x14ac:dyDescent="0.2">
      <c r="B330" s="192"/>
      <c r="C330" s="192"/>
      <c r="D330" s="192"/>
      <c r="E330" s="192"/>
      <c r="F330" s="189"/>
      <c r="G330" s="189"/>
      <c r="H330" s="189"/>
      <c r="I330" s="189"/>
      <c r="J330" s="152"/>
      <c r="K330" s="152"/>
      <c r="L330" s="152"/>
      <c r="M330" s="190"/>
      <c r="N330" s="190"/>
      <c r="O330" s="190"/>
      <c r="P330" s="176"/>
      <c r="Q330" s="177"/>
      <c r="R330" s="177"/>
    </row>
    <row r="331" spans="2:18" ht="15" x14ac:dyDescent="0.2">
      <c r="B331" s="192"/>
      <c r="C331" s="192"/>
      <c r="D331" s="192"/>
      <c r="E331" s="192"/>
      <c r="F331" s="189"/>
      <c r="G331" s="189"/>
      <c r="H331" s="189"/>
      <c r="I331" s="189"/>
      <c r="J331" s="152"/>
      <c r="K331" s="152"/>
      <c r="L331" s="152"/>
      <c r="M331" s="190"/>
      <c r="N331" s="190"/>
      <c r="O331" s="190"/>
      <c r="P331" s="176"/>
      <c r="Q331" s="177"/>
      <c r="R331" s="177"/>
    </row>
    <row r="332" spans="2:18" ht="15" x14ac:dyDescent="0.2">
      <c r="B332" s="192"/>
      <c r="C332" s="192"/>
      <c r="D332" s="192"/>
      <c r="E332" s="192"/>
      <c r="F332" s="189"/>
      <c r="G332" s="189"/>
      <c r="H332" s="189"/>
      <c r="I332" s="189"/>
      <c r="J332" s="152"/>
      <c r="K332" s="152"/>
      <c r="L332" s="152"/>
      <c r="M332" s="190"/>
      <c r="N332" s="190"/>
      <c r="O332" s="190"/>
      <c r="P332" s="176"/>
      <c r="Q332" s="177"/>
      <c r="R332" s="177"/>
    </row>
    <row r="333" spans="2:18" ht="15" x14ac:dyDescent="0.2">
      <c r="B333" s="192"/>
      <c r="C333" s="192"/>
      <c r="D333" s="192"/>
      <c r="E333" s="192"/>
      <c r="F333" s="189"/>
      <c r="G333" s="189"/>
      <c r="H333" s="189"/>
      <c r="I333" s="189"/>
      <c r="J333" s="152"/>
      <c r="K333" s="152"/>
      <c r="L333" s="152"/>
      <c r="M333" s="190"/>
      <c r="N333" s="190"/>
      <c r="O333" s="190"/>
      <c r="P333" s="176"/>
      <c r="Q333" s="177"/>
      <c r="R333" s="177"/>
    </row>
    <row r="334" spans="2:18" ht="15" x14ac:dyDescent="0.2">
      <c r="B334" s="192"/>
      <c r="C334" s="192"/>
      <c r="D334" s="192"/>
      <c r="E334" s="192"/>
      <c r="F334" s="189"/>
      <c r="G334" s="189"/>
      <c r="H334" s="189"/>
      <c r="I334" s="189"/>
      <c r="J334" s="152"/>
      <c r="K334" s="152"/>
      <c r="L334" s="152"/>
      <c r="M334" s="190"/>
      <c r="N334" s="190"/>
      <c r="O334" s="190"/>
      <c r="P334" s="176"/>
      <c r="Q334" s="177"/>
      <c r="R334" s="177"/>
    </row>
    <row r="335" spans="2:18" ht="15" x14ac:dyDescent="0.2">
      <c r="B335" s="192"/>
      <c r="C335" s="192"/>
      <c r="D335" s="192"/>
      <c r="E335" s="192"/>
      <c r="F335" s="189"/>
      <c r="G335" s="189"/>
      <c r="H335" s="189"/>
      <c r="I335" s="189"/>
      <c r="J335" s="152"/>
      <c r="K335" s="152"/>
      <c r="L335" s="152"/>
      <c r="M335" s="190"/>
      <c r="N335" s="190"/>
      <c r="O335" s="190"/>
      <c r="P335" s="176"/>
      <c r="Q335" s="177"/>
      <c r="R335" s="177"/>
    </row>
    <row r="336" spans="2:18" ht="15" x14ac:dyDescent="0.2">
      <c r="B336" s="192"/>
      <c r="C336" s="192"/>
      <c r="D336" s="192"/>
      <c r="E336" s="192"/>
      <c r="F336" s="189"/>
      <c r="G336" s="189"/>
      <c r="H336" s="189"/>
      <c r="I336" s="189"/>
      <c r="J336" s="152"/>
      <c r="K336" s="152"/>
      <c r="L336" s="152"/>
      <c r="M336" s="190"/>
      <c r="N336" s="190"/>
      <c r="O336" s="190"/>
      <c r="P336" s="176"/>
      <c r="Q336" s="177"/>
      <c r="R336" s="177"/>
    </row>
    <row r="337" spans="2:18" ht="15" x14ac:dyDescent="0.2">
      <c r="B337" s="192"/>
      <c r="C337" s="192"/>
      <c r="D337" s="192"/>
      <c r="E337" s="192"/>
      <c r="F337" s="189"/>
      <c r="G337" s="189"/>
      <c r="H337" s="189"/>
      <c r="I337" s="189"/>
      <c r="J337" s="152"/>
      <c r="K337" s="152"/>
      <c r="L337" s="152"/>
      <c r="M337" s="190"/>
      <c r="N337" s="190"/>
      <c r="O337" s="190"/>
      <c r="P337" s="176"/>
      <c r="Q337" s="177"/>
      <c r="R337" s="177"/>
    </row>
    <row r="338" spans="2:18" ht="15" x14ac:dyDescent="0.2">
      <c r="B338" s="192"/>
      <c r="C338" s="192"/>
      <c r="D338" s="192"/>
      <c r="E338" s="192"/>
      <c r="F338" s="189"/>
      <c r="G338" s="189"/>
      <c r="H338" s="189"/>
      <c r="I338" s="189"/>
      <c r="J338" s="152"/>
      <c r="K338" s="152"/>
      <c r="L338" s="152"/>
      <c r="M338" s="190"/>
      <c r="N338" s="190"/>
      <c r="O338" s="190"/>
      <c r="P338" s="176"/>
      <c r="Q338" s="177"/>
      <c r="R338" s="177"/>
    </row>
    <row r="339" spans="2:18" ht="15" x14ac:dyDescent="0.2">
      <c r="B339" s="192"/>
      <c r="C339" s="192"/>
      <c r="D339" s="192"/>
      <c r="E339" s="192"/>
      <c r="F339" s="189"/>
      <c r="G339" s="189"/>
      <c r="H339" s="189"/>
      <c r="I339" s="189"/>
      <c r="J339" s="152"/>
      <c r="K339" s="152"/>
      <c r="L339" s="152"/>
      <c r="M339" s="190"/>
      <c r="N339" s="190"/>
      <c r="O339" s="190"/>
      <c r="P339" s="176"/>
      <c r="Q339" s="177"/>
      <c r="R339" s="177"/>
    </row>
    <row r="340" spans="2:18" ht="15" x14ac:dyDescent="0.2">
      <c r="B340" s="192"/>
      <c r="C340" s="192"/>
      <c r="D340" s="192"/>
      <c r="E340" s="192"/>
      <c r="F340" s="189"/>
      <c r="G340" s="189"/>
      <c r="H340" s="189"/>
      <c r="I340" s="189"/>
      <c r="J340" s="152"/>
      <c r="K340" s="152"/>
      <c r="L340" s="152"/>
      <c r="M340" s="190"/>
      <c r="N340" s="190"/>
      <c r="O340" s="190"/>
      <c r="P340" s="176"/>
      <c r="Q340" s="177"/>
      <c r="R340" s="177"/>
    </row>
    <row r="341" spans="2:18" ht="15" x14ac:dyDescent="0.2">
      <c r="B341" s="192"/>
      <c r="C341" s="192"/>
      <c r="D341" s="192"/>
      <c r="E341" s="192"/>
      <c r="F341" s="189"/>
      <c r="G341" s="189"/>
      <c r="H341" s="189"/>
      <c r="I341" s="189"/>
      <c r="J341" s="152"/>
      <c r="K341" s="152"/>
      <c r="L341" s="152"/>
      <c r="M341" s="190"/>
      <c r="N341" s="190"/>
      <c r="O341" s="190"/>
      <c r="P341" s="176"/>
      <c r="Q341" s="177"/>
      <c r="R341" s="177"/>
    </row>
    <row r="342" spans="2:18" ht="15" x14ac:dyDescent="0.2">
      <c r="B342" s="192"/>
      <c r="C342" s="192"/>
      <c r="D342" s="192"/>
      <c r="E342" s="192"/>
      <c r="F342" s="189"/>
      <c r="G342" s="189"/>
      <c r="H342" s="189"/>
      <c r="I342" s="189"/>
      <c r="J342" s="152"/>
      <c r="K342" s="152"/>
      <c r="L342" s="152"/>
      <c r="M342" s="190"/>
      <c r="N342" s="190"/>
      <c r="O342" s="190"/>
      <c r="P342" s="176"/>
      <c r="Q342" s="177"/>
      <c r="R342" s="177"/>
    </row>
    <row r="343" spans="2:18" ht="15" x14ac:dyDescent="0.2">
      <c r="B343" s="192"/>
      <c r="C343" s="192"/>
      <c r="D343" s="192"/>
      <c r="E343" s="192"/>
      <c r="F343" s="189"/>
      <c r="G343" s="189"/>
      <c r="H343" s="189"/>
      <c r="I343" s="189"/>
      <c r="J343" s="152"/>
      <c r="K343" s="152"/>
      <c r="L343" s="152"/>
      <c r="M343" s="190"/>
      <c r="N343" s="190"/>
      <c r="O343" s="190"/>
      <c r="P343" s="176"/>
      <c r="Q343" s="177"/>
      <c r="R343" s="177"/>
    </row>
    <row r="344" spans="2:18" ht="15" x14ac:dyDescent="0.2">
      <c r="B344" s="192"/>
      <c r="C344" s="192"/>
      <c r="D344" s="192"/>
      <c r="E344" s="192"/>
      <c r="F344" s="189"/>
      <c r="G344" s="189"/>
      <c r="H344" s="189"/>
      <c r="I344" s="189"/>
      <c r="J344" s="152"/>
      <c r="K344" s="152"/>
      <c r="L344" s="152"/>
      <c r="M344" s="190"/>
      <c r="N344" s="190"/>
      <c r="O344" s="190"/>
      <c r="P344" s="176"/>
      <c r="Q344" s="177"/>
      <c r="R344" s="177"/>
    </row>
    <row r="345" spans="2:18" ht="15" x14ac:dyDescent="0.2">
      <c r="B345" s="192"/>
      <c r="C345" s="192"/>
      <c r="D345" s="192"/>
      <c r="E345" s="192"/>
      <c r="F345" s="189"/>
      <c r="G345" s="189"/>
      <c r="H345" s="189"/>
      <c r="I345" s="189"/>
      <c r="J345" s="152"/>
      <c r="K345" s="152"/>
      <c r="L345" s="152"/>
      <c r="M345" s="190"/>
      <c r="N345" s="190"/>
      <c r="O345" s="190"/>
      <c r="P345" s="176"/>
      <c r="Q345" s="177"/>
      <c r="R345" s="177"/>
    </row>
    <row r="346" spans="2:18" ht="15" x14ac:dyDescent="0.2">
      <c r="B346" s="192"/>
      <c r="C346" s="192"/>
      <c r="D346" s="192"/>
      <c r="E346" s="192"/>
      <c r="F346" s="189"/>
      <c r="G346" s="189"/>
      <c r="H346" s="189"/>
      <c r="I346" s="189"/>
      <c r="J346" s="152"/>
      <c r="K346" s="152"/>
      <c r="L346" s="152"/>
      <c r="M346" s="190"/>
      <c r="N346" s="190"/>
      <c r="O346" s="190"/>
      <c r="P346" s="176"/>
      <c r="Q346" s="177"/>
      <c r="R346" s="177"/>
    </row>
    <row r="347" spans="2:18" ht="15" x14ac:dyDescent="0.2">
      <c r="B347" s="192"/>
      <c r="C347" s="192"/>
      <c r="D347" s="192"/>
      <c r="E347" s="192"/>
      <c r="F347" s="189"/>
      <c r="G347" s="189"/>
      <c r="H347" s="189"/>
      <c r="I347" s="189"/>
      <c r="J347" s="152"/>
      <c r="K347" s="152"/>
      <c r="L347" s="152"/>
      <c r="M347" s="190"/>
      <c r="N347" s="190"/>
      <c r="O347" s="190"/>
      <c r="P347" s="176"/>
      <c r="Q347" s="177"/>
      <c r="R347" s="177"/>
    </row>
    <row r="348" spans="2:18" ht="15" x14ac:dyDescent="0.2">
      <c r="B348" s="192"/>
      <c r="C348" s="192"/>
      <c r="D348" s="192"/>
      <c r="E348" s="192"/>
      <c r="F348" s="189"/>
      <c r="G348" s="189"/>
      <c r="H348" s="189"/>
      <c r="I348" s="189"/>
      <c r="J348" s="152"/>
      <c r="K348" s="152"/>
      <c r="L348" s="152"/>
      <c r="M348" s="190"/>
      <c r="N348" s="190"/>
      <c r="O348" s="190"/>
      <c r="P348" s="176"/>
      <c r="Q348" s="177"/>
      <c r="R348" s="177"/>
    </row>
    <row r="349" spans="2:18" ht="15" x14ac:dyDescent="0.2">
      <c r="B349" s="192"/>
      <c r="C349" s="192"/>
      <c r="D349" s="192"/>
      <c r="E349" s="192"/>
      <c r="F349" s="189"/>
      <c r="G349" s="189"/>
      <c r="H349" s="189"/>
      <c r="I349" s="189"/>
      <c r="J349" s="152"/>
      <c r="K349" s="152"/>
      <c r="L349" s="152"/>
      <c r="M349" s="190"/>
      <c r="N349" s="190"/>
      <c r="O349" s="190"/>
      <c r="P349" s="176"/>
      <c r="Q349" s="177"/>
      <c r="R349" s="177"/>
    </row>
    <row r="350" spans="2:18" ht="15" x14ac:dyDescent="0.2">
      <c r="B350" s="192"/>
      <c r="C350" s="192"/>
      <c r="D350" s="192"/>
      <c r="E350" s="192"/>
      <c r="F350" s="189"/>
      <c r="G350" s="189"/>
      <c r="H350" s="189"/>
      <c r="I350" s="189"/>
      <c r="J350" s="152"/>
      <c r="K350" s="152"/>
      <c r="L350" s="152"/>
      <c r="M350" s="190"/>
      <c r="N350" s="190"/>
      <c r="O350" s="190"/>
      <c r="P350" s="176"/>
      <c r="Q350" s="177"/>
      <c r="R350" s="177"/>
    </row>
    <row r="351" spans="2:18" ht="15" x14ac:dyDescent="0.2">
      <c r="B351" s="192"/>
      <c r="C351" s="192"/>
      <c r="D351" s="192"/>
      <c r="E351" s="192"/>
      <c r="F351" s="189"/>
      <c r="G351" s="189"/>
      <c r="H351" s="189"/>
      <c r="I351" s="189"/>
      <c r="J351" s="152"/>
      <c r="K351" s="152"/>
      <c r="L351" s="152"/>
      <c r="M351" s="190"/>
      <c r="N351" s="190"/>
      <c r="O351" s="190"/>
      <c r="P351" s="176"/>
      <c r="Q351" s="177"/>
      <c r="R351" s="177"/>
    </row>
    <row r="352" spans="2:18" ht="15" x14ac:dyDescent="0.2">
      <c r="B352" s="192"/>
      <c r="C352" s="192"/>
      <c r="D352" s="192"/>
      <c r="E352" s="192"/>
      <c r="F352" s="189"/>
      <c r="G352" s="189"/>
      <c r="H352" s="189"/>
      <c r="I352" s="189"/>
      <c r="J352" s="152"/>
      <c r="K352" s="152"/>
      <c r="L352" s="152"/>
      <c r="M352" s="190"/>
      <c r="N352" s="190"/>
      <c r="O352" s="190"/>
      <c r="P352" s="176"/>
      <c r="Q352" s="177"/>
      <c r="R352" s="177"/>
    </row>
    <row r="353" spans="2:18" ht="15" x14ac:dyDescent="0.2">
      <c r="B353" s="192"/>
      <c r="C353" s="192"/>
      <c r="D353" s="192"/>
      <c r="E353" s="192"/>
      <c r="F353" s="189"/>
      <c r="G353" s="189"/>
      <c r="H353" s="189"/>
      <c r="I353" s="189"/>
      <c r="J353" s="152"/>
      <c r="K353" s="152"/>
      <c r="L353" s="152"/>
      <c r="M353" s="190"/>
      <c r="N353" s="190"/>
      <c r="O353" s="190"/>
      <c r="P353" s="176"/>
      <c r="Q353" s="177"/>
      <c r="R353" s="177"/>
    </row>
    <row r="354" spans="2:18" ht="15" x14ac:dyDescent="0.2">
      <c r="B354" s="192"/>
      <c r="C354" s="192"/>
      <c r="D354" s="192"/>
      <c r="E354" s="192"/>
      <c r="F354" s="189"/>
      <c r="G354" s="189"/>
      <c r="H354" s="189"/>
      <c r="I354" s="189"/>
      <c r="J354" s="152"/>
      <c r="K354" s="152"/>
      <c r="L354" s="152"/>
      <c r="M354" s="190"/>
      <c r="N354" s="190"/>
      <c r="O354" s="190"/>
      <c r="P354" s="176"/>
      <c r="Q354" s="177"/>
      <c r="R354" s="177"/>
    </row>
    <row r="355" spans="2:18" ht="15" x14ac:dyDescent="0.2">
      <c r="B355" s="192"/>
      <c r="C355" s="192"/>
      <c r="D355" s="192"/>
      <c r="E355" s="192"/>
      <c r="F355" s="189"/>
      <c r="G355" s="189"/>
      <c r="H355" s="189"/>
      <c r="I355" s="189"/>
      <c r="J355" s="152"/>
      <c r="K355" s="152"/>
      <c r="L355" s="152"/>
      <c r="M355" s="190"/>
      <c r="N355" s="190"/>
      <c r="O355" s="190"/>
      <c r="P355" s="176"/>
      <c r="Q355" s="177"/>
      <c r="R355" s="177"/>
    </row>
    <row r="356" spans="2:18" ht="15" x14ac:dyDescent="0.2">
      <c r="B356" s="192"/>
      <c r="C356" s="192"/>
      <c r="D356" s="192"/>
      <c r="E356" s="192"/>
      <c r="F356" s="189"/>
      <c r="G356" s="189"/>
      <c r="H356" s="189"/>
      <c r="I356" s="189"/>
      <c r="J356" s="152"/>
      <c r="K356" s="152"/>
      <c r="L356" s="152"/>
      <c r="M356" s="190"/>
      <c r="N356" s="190"/>
      <c r="O356" s="190"/>
      <c r="P356" s="176"/>
      <c r="Q356" s="177"/>
      <c r="R356" s="177"/>
    </row>
    <row r="357" spans="2:18" ht="15" x14ac:dyDescent="0.2">
      <c r="B357" s="192"/>
      <c r="C357" s="192"/>
      <c r="D357" s="192"/>
      <c r="E357" s="192"/>
      <c r="F357" s="189"/>
      <c r="G357" s="189"/>
      <c r="H357" s="189"/>
      <c r="I357" s="189"/>
      <c r="J357" s="152"/>
      <c r="K357" s="152"/>
      <c r="L357" s="152"/>
      <c r="M357" s="190"/>
      <c r="N357" s="190"/>
      <c r="O357" s="190"/>
      <c r="P357" s="176"/>
      <c r="Q357" s="177"/>
      <c r="R357" s="177"/>
    </row>
    <row r="358" spans="2:18" ht="15" x14ac:dyDescent="0.2">
      <c r="B358" s="192"/>
      <c r="C358" s="192"/>
      <c r="D358" s="192"/>
      <c r="E358" s="192"/>
      <c r="F358" s="189"/>
      <c r="G358" s="189"/>
      <c r="H358" s="189"/>
      <c r="I358" s="189"/>
      <c r="J358" s="152"/>
      <c r="K358" s="152"/>
      <c r="L358" s="152"/>
      <c r="M358" s="190"/>
      <c r="N358" s="190"/>
      <c r="O358" s="190"/>
      <c r="P358" s="176"/>
      <c r="Q358" s="177"/>
      <c r="R358" s="177"/>
    </row>
    <row r="359" spans="2:18" ht="15" x14ac:dyDescent="0.2">
      <c r="B359" s="192"/>
      <c r="C359" s="192"/>
      <c r="D359" s="192"/>
      <c r="E359" s="192"/>
      <c r="F359" s="189"/>
      <c r="G359" s="189"/>
      <c r="H359" s="189"/>
      <c r="I359" s="189"/>
      <c r="J359" s="152"/>
      <c r="K359" s="152"/>
      <c r="L359" s="152"/>
      <c r="M359" s="190"/>
      <c r="N359" s="190"/>
      <c r="O359" s="190"/>
      <c r="P359" s="176"/>
      <c r="Q359" s="177"/>
      <c r="R359" s="177"/>
    </row>
    <row r="360" spans="2:18" ht="15" x14ac:dyDescent="0.2">
      <c r="B360" s="192"/>
      <c r="C360" s="192"/>
      <c r="D360" s="192"/>
      <c r="E360" s="192"/>
      <c r="F360" s="189"/>
      <c r="G360" s="189"/>
      <c r="H360" s="189"/>
      <c r="I360" s="189"/>
      <c r="J360" s="152"/>
      <c r="K360" s="152"/>
      <c r="L360" s="152"/>
      <c r="M360" s="190"/>
      <c r="N360" s="190"/>
      <c r="O360" s="190"/>
      <c r="P360" s="176"/>
      <c r="Q360" s="177"/>
      <c r="R360" s="177"/>
    </row>
    <row r="361" spans="2:18" ht="15" x14ac:dyDescent="0.2">
      <c r="B361" s="192"/>
      <c r="C361" s="192"/>
      <c r="D361" s="192"/>
      <c r="E361" s="192"/>
      <c r="F361" s="189"/>
      <c r="G361" s="189"/>
      <c r="H361" s="189"/>
      <c r="I361" s="189"/>
      <c r="J361" s="152"/>
      <c r="K361" s="152"/>
      <c r="L361" s="152"/>
      <c r="M361" s="190"/>
      <c r="N361" s="190"/>
      <c r="O361" s="190"/>
      <c r="P361" s="176"/>
      <c r="Q361" s="177"/>
      <c r="R361" s="177"/>
    </row>
    <row r="362" spans="2:18" ht="15" x14ac:dyDescent="0.2">
      <c r="B362" s="192"/>
      <c r="C362" s="192"/>
      <c r="D362" s="192"/>
      <c r="E362" s="192"/>
      <c r="F362" s="189"/>
      <c r="G362" s="189"/>
      <c r="H362" s="189"/>
      <c r="I362" s="189"/>
      <c r="J362" s="152"/>
      <c r="K362" s="152"/>
      <c r="L362" s="152"/>
      <c r="M362" s="190"/>
      <c r="N362" s="190"/>
      <c r="O362" s="190"/>
      <c r="P362" s="176"/>
      <c r="Q362" s="177"/>
      <c r="R362" s="177"/>
    </row>
    <row r="363" spans="2:18" ht="15" x14ac:dyDescent="0.2">
      <c r="B363" s="192"/>
      <c r="C363" s="192"/>
      <c r="D363" s="192"/>
      <c r="E363" s="192"/>
      <c r="F363" s="189"/>
      <c r="G363" s="189"/>
      <c r="H363" s="189"/>
      <c r="I363" s="189"/>
      <c r="J363" s="152"/>
      <c r="K363" s="152"/>
      <c r="L363" s="152"/>
      <c r="M363" s="190"/>
      <c r="N363" s="190"/>
      <c r="O363" s="190"/>
      <c r="P363" s="176"/>
      <c r="Q363" s="177"/>
      <c r="R363" s="177"/>
    </row>
    <row r="364" spans="2:18" ht="15" x14ac:dyDescent="0.2">
      <c r="B364" s="192"/>
      <c r="C364" s="192"/>
      <c r="D364" s="192"/>
      <c r="E364" s="192"/>
      <c r="F364" s="189"/>
      <c r="G364" s="189"/>
      <c r="H364" s="189"/>
      <c r="I364" s="189"/>
      <c r="J364" s="152"/>
      <c r="K364" s="152"/>
      <c r="L364" s="152"/>
      <c r="M364" s="190"/>
      <c r="N364" s="190"/>
      <c r="O364" s="190"/>
      <c r="P364" s="176"/>
      <c r="Q364" s="177"/>
      <c r="R364" s="177"/>
    </row>
    <row r="365" spans="2:18" ht="15" x14ac:dyDescent="0.2">
      <c r="B365" s="192"/>
      <c r="C365" s="192"/>
      <c r="D365" s="192"/>
      <c r="E365" s="192"/>
      <c r="F365" s="189"/>
      <c r="G365" s="189"/>
      <c r="H365" s="189"/>
      <c r="I365" s="189"/>
      <c r="J365" s="152"/>
      <c r="K365" s="152"/>
      <c r="L365" s="152"/>
      <c r="M365" s="190"/>
      <c r="N365" s="190"/>
      <c r="O365" s="190"/>
      <c r="P365" s="176"/>
      <c r="Q365" s="177"/>
      <c r="R365" s="177"/>
    </row>
    <row r="366" spans="2:18" ht="15" x14ac:dyDescent="0.2">
      <c r="B366" s="192"/>
      <c r="C366" s="192"/>
      <c r="D366" s="192"/>
      <c r="E366" s="192"/>
      <c r="F366" s="189"/>
      <c r="G366" s="189"/>
      <c r="H366" s="189"/>
      <c r="I366" s="189"/>
      <c r="J366" s="152"/>
      <c r="K366" s="152"/>
      <c r="L366" s="152"/>
      <c r="M366" s="190"/>
      <c r="N366" s="190"/>
      <c r="O366" s="190"/>
      <c r="P366" s="176"/>
      <c r="Q366" s="177"/>
      <c r="R366" s="177"/>
    </row>
    <row r="367" spans="2:18" ht="15" x14ac:dyDescent="0.2">
      <c r="B367" s="192"/>
      <c r="C367" s="192"/>
      <c r="D367" s="192"/>
      <c r="E367" s="192"/>
      <c r="F367" s="189"/>
      <c r="G367" s="189"/>
      <c r="H367" s="189"/>
      <c r="I367" s="189"/>
      <c r="J367" s="152"/>
      <c r="K367" s="152"/>
      <c r="L367" s="152"/>
      <c r="M367" s="190"/>
      <c r="N367" s="190"/>
      <c r="O367" s="190"/>
      <c r="P367" s="176"/>
      <c r="Q367" s="177"/>
      <c r="R367" s="177"/>
    </row>
    <row r="368" spans="2:18" ht="15" x14ac:dyDescent="0.2">
      <c r="B368" s="192"/>
      <c r="C368" s="192"/>
      <c r="D368" s="192"/>
      <c r="E368" s="192"/>
      <c r="F368" s="189"/>
      <c r="G368" s="189"/>
      <c r="H368" s="189"/>
      <c r="I368" s="189"/>
      <c r="J368" s="152"/>
      <c r="K368" s="152"/>
      <c r="L368" s="152"/>
      <c r="M368" s="190"/>
      <c r="N368" s="190"/>
      <c r="O368" s="190"/>
      <c r="P368" s="176"/>
      <c r="Q368" s="177"/>
      <c r="R368" s="177"/>
    </row>
    <row r="369" spans="2:18" ht="15" x14ac:dyDescent="0.2">
      <c r="B369" s="192"/>
      <c r="C369" s="192"/>
      <c r="D369" s="192"/>
      <c r="E369" s="192"/>
      <c r="F369" s="189"/>
      <c r="G369" s="189"/>
      <c r="H369" s="189"/>
      <c r="I369" s="189"/>
      <c r="J369" s="152"/>
      <c r="K369" s="152"/>
      <c r="L369" s="152"/>
      <c r="M369" s="190"/>
      <c r="N369" s="190"/>
      <c r="O369" s="190"/>
      <c r="P369" s="176"/>
      <c r="Q369" s="177"/>
      <c r="R369" s="177"/>
    </row>
    <row r="370" spans="2:18" ht="15" x14ac:dyDescent="0.2">
      <c r="B370" s="192"/>
      <c r="C370" s="192"/>
      <c r="D370" s="192"/>
      <c r="E370" s="192"/>
      <c r="F370" s="189"/>
      <c r="G370" s="189"/>
      <c r="H370" s="189"/>
      <c r="I370" s="189"/>
      <c r="J370" s="152"/>
      <c r="K370" s="152"/>
      <c r="L370" s="152"/>
      <c r="M370" s="190"/>
      <c r="N370" s="190"/>
      <c r="O370" s="190"/>
      <c r="P370" s="176"/>
      <c r="Q370" s="177"/>
      <c r="R370" s="177"/>
    </row>
    <row r="371" spans="2:18" ht="15" x14ac:dyDescent="0.2">
      <c r="B371" s="192"/>
      <c r="C371" s="192"/>
      <c r="D371" s="192"/>
      <c r="E371" s="192"/>
      <c r="F371" s="189"/>
      <c r="G371" s="189"/>
      <c r="H371" s="189"/>
      <c r="I371" s="189"/>
      <c r="J371" s="152"/>
      <c r="K371" s="152"/>
      <c r="L371" s="152"/>
      <c r="M371" s="190"/>
      <c r="N371" s="190"/>
      <c r="O371" s="190"/>
      <c r="P371" s="176"/>
      <c r="Q371" s="177"/>
      <c r="R371" s="177"/>
    </row>
    <row r="372" spans="2:18" ht="15" x14ac:dyDescent="0.2">
      <c r="B372" s="192"/>
      <c r="C372" s="192"/>
      <c r="D372" s="192"/>
      <c r="E372" s="192"/>
      <c r="F372" s="189"/>
      <c r="G372" s="189"/>
      <c r="H372" s="189"/>
      <c r="I372" s="189"/>
      <c r="J372" s="152"/>
      <c r="K372" s="152"/>
      <c r="L372" s="152"/>
      <c r="M372" s="190"/>
      <c r="N372" s="190"/>
      <c r="O372" s="190"/>
      <c r="P372" s="176"/>
      <c r="Q372" s="177"/>
      <c r="R372" s="177"/>
    </row>
    <row r="373" spans="2:18" ht="15" x14ac:dyDescent="0.2">
      <c r="B373" s="192"/>
      <c r="C373" s="192"/>
      <c r="D373" s="192"/>
      <c r="E373" s="192"/>
      <c r="F373" s="189"/>
      <c r="G373" s="189"/>
      <c r="H373" s="189"/>
      <c r="I373" s="189"/>
      <c r="J373" s="152"/>
      <c r="K373" s="152"/>
      <c r="L373" s="152"/>
      <c r="M373" s="190"/>
      <c r="N373" s="190"/>
      <c r="O373" s="190"/>
      <c r="P373" s="176"/>
      <c r="Q373" s="177"/>
      <c r="R373" s="177"/>
    </row>
    <row r="374" spans="2:18" ht="15" x14ac:dyDescent="0.2">
      <c r="B374" s="192"/>
      <c r="C374" s="192"/>
      <c r="D374" s="192"/>
      <c r="E374" s="192"/>
      <c r="F374" s="189"/>
      <c r="G374" s="189"/>
      <c r="H374" s="189"/>
      <c r="I374" s="189"/>
      <c r="J374" s="152"/>
      <c r="K374" s="152"/>
      <c r="L374" s="152"/>
      <c r="M374" s="190"/>
      <c r="N374" s="190"/>
      <c r="O374" s="190"/>
      <c r="P374" s="176"/>
      <c r="Q374" s="177"/>
      <c r="R374" s="177"/>
    </row>
    <row r="375" spans="2:18" ht="15" x14ac:dyDescent="0.2">
      <c r="B375" s="192"/>
      <c r="C375" s="192"/>
      <c r="D375" s="192"/>
      <c r="E375" s="192"/>
      <c r="F375" s="189"/>
      <c r="G375" s="189"/>
      <c r="H375" s="189"/>
      <c r="I375" s="189"/>
      <c r="J375" s="152"/>
      <c r="K375" s="152"/>
      <c r="L375" s="152"/>
      <c r="M375" s="190"/>
      <c r="N375" s="190"/>
      <c r="O375" s="190"/>
      <c r="P375" s="176"/>
      <c r="Q375" s="177"/>
      <c r="R375" s="177"/>
    </row>
    <row r="376" spans="2:18" ht="15" x14ac:dyDescent="0.2">
      <c r="B376" s="192"/>
      <c r="C376" s="192"/>
      <c r="D376" s="192"/>
      <c r="E376" s="192"/>
      <c r="F376" s="189"/>
      <c r="G376" s="189"/>
      <c r="H376" s="189"/>
      <c r="I376" s="189"/>
      <c r="J376" s="152"/>
      <c r="K376" s="152"/>
      <c r="L376" s="152"/>
      <c r="M376" s="190"/>
      <c r="N376" s="190"/>
      <c r="O376" s="190"/>
      <c r="P376" s="176"/>
      <c r="Q376" s="177"/>
      <c r="R376" s="177"/>
    </row>
    <row r="377" spans="2:18" ht="15" x14ac:dyDescent="0.2">
      <c r="B377" s="192"/>
      <c r="C377" s="192"/>
      <c r="D377" s="192"/>
      <c r="E377" s="192"/>
      <c r="F377" s="189"/>
      <c r="G377" s="189"/>
      <c r="H377" s="189"/>
      <c r="I377" s="189"/>
      <c r="J377" s="152"/>
      <c r="K377" s="152"/>
      <c r="L377" s="152"/>
      <c r="M377" s="190"/>
      <c r="N377" s="190"/>
      <c r="O377" s="190"/>
      <c r="P377" s="176"/>
      <c r="Q377" s="177"/>
      <c r="R377" s="177"/>
    </row>
    <row r="378" spans="2:18" ht="15" x14ac:dyDescent="0.2">
      <c r="B378" s="192"/>
      <c r="C378" s="192"/>
      <c r="D378" s="192"/>
      <c r="E378" s="192"/>
      <c r="F378" s="189"/>
      <c r="G378" s="189"/>
      <c r="H378" s="189"/>
      <c r="I378" s="189"/>
      <c r="J378" s="152"/>
      <c r="K378" s="152"/>
      <c r="L378" s="152"/>
      <c r="M378" s="190"/>
      <c r="N378" s="190"/>
      <c r="O378" s="190"/>
      <c r="P378" s="176"/>
      <c r="Q378" s="177"/>
      <c r="R378" s="177"/>
    </row>
    <row r="379" spans="2:18" ht="15" x14ac:dyDescent="0.2">
      <c r="B379" s="192"/>
      <c r="C379" s="192"/>
      <c r="D379" s="192"/>
      <c r="E379" s="192"/>
      <c r="F379" s="189"/>
      <c r="G379" s="189"/>
      <c r="H379" s="189"/>
      <c r="I379" s="189"/>
      <c r="J379" s="152"/>
      <c r="K379" s="152"/>
      <c r="L379" s="152"/>
      <c r="M379" s="190"/>
      <c r="N379" s="190"/>
      <c r="O379" s="190"/>
      <c r="P379" s="176"/>
      <c r="Q379" s="177"/>
      <c r="R379" s="177"/>
    </row>
    <row r="380" spans="2:18" ht="15" x14ac:dyDescent="0.2">
      <c r="B380" s="192"/>
      <c r="C380" s="192"/>
      <c r="D380" s="192"/>
      <c r="E380" s="192"/>
      <c r="F380" s="189"/>
      <c r="G380" s="189"/>
      <c r="H380" s="189"/>
      <c r="I380" s="189"/>
      <c r="J380" s="152"/>
      <c r="K380" s="152"/>
      <c r="L380" s="152"/>
      <c r="M380" s="190"/>
      <c r="N380" s="190"/>
      <c r="O380" s="190"/>
      <c r="P380" s="176"/>
      <c r="Q380" s="177"/>
      <c r="R380" s="177"/>
    </row>
    <row r="381" spans="2:18" ht="15" x14ac:dyDescent="0.2">
      <c r="B381" s="192"/>
      <c r="C381" s="192"/>
      <c r="D381" s="192"/>
      <c r="E381" s="192"/>
      <c r="F381" s="189"/>
      <c r="G381" s="189"/>
      <c r="H381" s="189"/>
      <c r="I381" s="189"/>
      <c r="J381" s="152"/>
      <c r="K381" s="152"/>
      <c r="L381" s="152"/>
      <c r="M381" s="190"/>
      <c r="N381" s="190"/>
      <c r="O381" s="190"/>
      <c r="P381" s="176"/>
      <c r="Q381" s="177"/>
      <c r="R381" s="177"/>
    </row>
    <row r="382" spans="2:18" ht="15" x14ac:dyDescent="0.2">
      <c r="B382" s="192"/>
      <c r="C382" s="192"/>
      <c r="D382" s="192"/>
      <c r="E382" s="192"/>
      <c r="F382" s="189"/>
      <c r="G382" s="189"/>
      <c r="H382" s="189"/>
      <c r="I382" s="189"/>
      <c r="J382" s="152"/>
      <c r="K382" s="152"/>
      <c r="L382" s="152"/>
      <c r="M382" s="190"/>
      <c r="N382" s="190"/>
      <c r="O382" s="190"/>
      <c r="P382" s="176"/>
      <c r="Q382" s="177"/>
      <c r="R382" s="177"/>
    </row>
    <row r="383" spans="2:18" ht="15" x14ac:dyDescent="0.2">
      <c r="B383" s="192"/>
      <c r="C383" s="192"/>
      <c r="D383" s="192"/>
      <c r="E383" s="192"/>
      <c r="F383" s="189"/>
      <c r="G383" s="189"/>
      <c r="H383" s="189"/>
      <c r="I383" s="189"/>
      <c r="J383" s="152"/>
      <c r="K383" s="152"/>
      <c r="L383" s="152"/>
      <c r="M383" s="190"/>
      <c r="N383" s="190"/>
      <c r="O383" s="190"/>
      <c r="P383" s="176"/>
      <c r="Q383" s="177"/>
      <c r="R383" s="177"/>
    </row>
    <row r="384" spans="2:18" ht="15" x14ac:dyDescent="0.2">
      <c r="B384" s="192"/>
      <c r="C384" s="192"/>
      <c r="D384" s="192"/>
      <c r="E384" s="192"/>
      <c r="F384" s="189"/>
      <c r="G384" s="189"/>
      <c r="H384" s="189"/>
      <c r="I384" s="189"/>
      <c r="J384" s="152"/>
      <c r="K384" s="152"/>
      <c r="L384" s="152"/>
      <c r="M384" s="190"/>
      <c r="N384" s="190"/>
      <c r="O384" s="190"/>
      <c r="P384" s="176"/>
      <c r="Q384" s="177"/>
      <c r="R384" s="177"/>
    </row>
    <row r="385" spans="2:18" ht="15" x14ac:dyDescent="0.2">
      <c r="B385" s="192"/>
      <c r="C385" s="192"/>
      <c r="D385" s="192"/>
      <c r="E385" s="192"/>
      <c r="F385" s="189"/>
      <c r="G385" s="189"/>
      <c r="H385" s="189"/>
      <c r="I385" s="189"/>
      <c r="J385" s="152"/>
      <c r="K385" s="152"/>
      <c r="L385" s="152"/>
      <c r="M385" s="190"/>
      <c r="N385" s="190"/>
      <c r="O385" s="190"/>
      <c r="P385" s="176"/>
      <c r="Q385" s="177"/>
      <c r="R385" s="177"/>
    </row>
    <row r="386" spans="2:18" ht="15" x14ac:dyDescent="0.2">
      <c r="B386" s="192"/>
      <c r="C386" s="192"/>
      <c r="D386" s="192"/>
      <c r="E386" s="192"/>
      <c r="F386" s="189"/>
      <c r="G386" s="189"/>
      <c r="H386" s="189"/>
      <c r="I386" s="189"/>
      <c r="J386" s="152"/>
      <c r="K386" s="152"/>
      <c r="L386" s="152"/>
      <c r="M386" s="190"/>
      <c r="N386" s="190"/>
      <c r="O386" s="190"/>
      <c r="P386" s="176"/>
      <c r="Q386" s="177"/>
      <c r="R386" s="177"/>
    </row>
    <row r="387" spans="2:18" ht="15" x14ac:dyDescent="0.2">
      <c r="B387" s="192"/>
      <c r="C387" s="192"/>
      <c r="D387" s="192"/>
      <c r="E387" s="192"/>
      <c r="F387" s="189"/>
      <c r="G387" s="189"/>
      <c r="H387" s="189"/>
      <c r="I387" s="189"/>
      <c r="J387" s="152"/>
      <c r="K387" s="152"/>
      <c r="L387" s="152"/>
      <c r="M387" s="190"/>
      <c r="N387" s="190"/>
      <c r="O387" s="190"/>
      <c r="P387" s="176"/>
      <c r="Q387" s="177"/>
      <c r="R387" s="177"/>
    </row>
    <row r="388" spans="2:18" ht="15" x14ac:dyDescent="0.2">
      <c r="B388" s="192"/>
      <c r="C388" s="192"/>
      <c r="D388" s="192"/>
      <c r="E388" s="192"/>
      <c r="F388" s="189"/>
      <c r="G388" s="189"/>
      <c r="H388" s="189"/>
      <c r="I388" s="189"/>
      <c r="J388" s="152"/>
      <c r="K388" s="152"/>
      <c r="L388" s="152"/>
      <c r="M388" s="190"/>
      <c r="N388" s="190"/>
      <c r="O388" s="190"/>
      <c r="P388" s="176"/>
      <c r="Q388" s="177"/>
      <c r="R388" s="177"/>
    </row>
    <row r="389" spans="2:18" ht="15" x14ac:dyDescent="0.2">
      <c r="B389" s="192"/>
      <c r="C389" s="192"/>
      <c r="D389" s="192"/>
      <c r="E389" s="192"/>
      <c r="F389" s="189"/>
      <c r="G389" s="189"/>
      <c r="H389" s="189"/>
      <c r="I389" s="189"/>
      <c r="J389" s="152"/>
      <c r="K389" s="152"/>
      <c r="L389" s="152"/>
      <c r="M389" s="190"/>
      <c r="N389" s="190"/>
      <c r="O389" s="190"/>
      <c r="P389" s="176"/>
      <c r="Q389" s="177"/>
      <c r="R389" s="177"/>
    </row>
    <row r="390" spans="2:18" ht="15" x14ac:dyDescent="0.2">
      <c r="B390" s="192"/>
      <c r="C390" s="192"/>
      <c r="D390" s="192"/>
      <c r="E390" s="192"/>
      <c r="F390" s="189"/>
      <c r="G390" s="189"/>
      <c r="H390" s="189"/>
      <c r="I390" s="189"/>
      <c r="J390" s="152"/>
      <c r="K390" s="152"/>
      <c r="L390" s="152"/>
      <c r="M390" s="190"/>
      <c r="N390" s="190"/>
      <c r="O390" s="190"/>
      <c r="P390" s="176"/>
      <c r="Q390" s="177"/>
      <c r="R390" s="177"/>
    </row>
    <row r="391" spans="2:18" ht="15" x14ac:dyDescent="0.2">
      <c r="B391" s="192"/>
      <c r="C391" s="192"/>
      <c r="D391" s="192"/>
      <c r="E391" s="192"/>
      <c r="F391" s="189"/>
      <c r="G391" s="189"/>
      <c r="H391" s="189"/>
      <c r="I391" s="189"/>
      <c r="J391" s="152"/>
      <c r="K391" s="152"/>
      <c r="L391" s="152"/>
      <c r="M391" s="190"/>
      <c r="N391" s="190"/>
      <c r="O391" s="190"/>
      <c r="P391" s="176"/>
      <c r="Q391" s="177"/>
      <c r="R391" s="177"/>
    </row>
    <row r="392" spans="2:18" ht="15" x14ac:dyDescent="0.2">
      <c r="B392" s="192"/>
      <c r="C392" s="192"/>
      <c r="D392" s="192"/>
      <c r="E392" s="192"/>
      <c r="F392" s="189"/>
      <c r="G392" s="189"/>
      <c r="H392" s="189"/>
      <c r="I392" s="189"/>
      <c r="J392" s="152"/>
      <c r="K392" s="152"/>
      <c r="L392" s="152"/>
      <c r="M392" s="190"/>
      <c r="N392" s="190"/>
      <c r="O392" s="190"/>
      <c r="P392" s="176"/>
      <c r="Q392" s="177"/>
      <c r="R392" s="177"/>
    </row>
    <row r="393" spans="2:18" ht="15" x14ac:dyDescent="0.2">
      <c r="B393" s="192"/>
      <c r="C393" s="192"/>
      <c r="D393" s="192"/>
      <c r="E393" s="192"/>
      <c r="F393" s="189"/>
      <c r="G393" s="189"/>
      <c r="H393" s="189"/>
      <c r="I393" s="189"/>
      <c r="J393" s="152"/>
      <c r="K393" s="152"/>
      <c r="L393" s="152"/>
      <c r="M393" s="190"/>
      <c r="N393" s="190"/>
      <c r="O393" s="190"/>
      <c r="P393" s="176"/>
      <c r="Q393" s="177"/>
      <c r="R393" s="177"/>
    </row>
    <row r="394" spans="2:18" ht="15" x14ac:dyDescent="0.2">
      <c r="B394" s="192"/>
      <c r="C394" s="192"/>
      <c r="D394" s="192"/>
      <c r="E394" s="192"/>
      <c r="F394" s="189"/>
      <c r="G394" s="189"/>
      <c r="H394" s="189"/>
      <c r="I394" s="189"/>
      <c r="J394" s="152"/>
      <c r="K394" s="152"/>
      <c r="L394" s="152"/>
      <c r="M394" s="190"/>
      <c r="N394" s="190"/>
      <c r="O394" s="190"/>
      <c r="P394" s="176"/>
      <c r="Q394" s="177"/>
      <c r="R394" s="177"/>
    </row>
    <row r="395" spans="2:18" ht="15" x14ac:dyDescent="0.2">
      <c r="B395" s="192"/>
      <c r="C395" s="192"/>
      <c r="D395" s="192"/>
      <c r="E395" s="192"/>
      <c r="F395" s="189"/>
      <c r="G395" s="189"/>
      <c r="H395" s="189"/>
      <c r="I395" s="189"/>
      <c r="J395" s="152"/>
      <c r="K395" s="152"/>
      <c r="L395" s="152"/>
      <c r="M395" s="190"/>
      <c r="N395" s="190"/>
      <c r="O395" s="190"/>
      <c r="P395" s="176"/>
      <c r="Q395" s="177"/>
      <c r="R395" s="177"/>
    </row>
    <row r="396" spans="2:18" ht="15" x14ac:dyDescent="0.2">
      <c r="B396" s="192"/>
      <c r="C396" s="192"/>
      <c r="D396" s="192"/>
      <c r="E396" s="192"/>
      <c r="F396" s="189"/>
      <c r="G396" s="189"/>
      <c r="H396" s="189"/>
      <c r="I396" s="189"/>
      <c r="J396" s="152"/>
      <c r="K396" s="152"/>
      <c r="L396" s="152"/>
      <c r="M396" s="190"/>
      <c r="N396" s="190"/>
      <c r="O396" s="190"/>
      <c r="P396" s="176"/>
      <c r="Q396" s="177"/>
      <c r="R396" s="177"/>
    </row>
    <row r="397" spans="2:18" ht="15" x14ac:dyDescent="0.2">
      <c r="B397" s="192"/>
      <c r="C397" s="192"/>
      <c r="D397" s="192"/>
      <c r="E397" s="192"/>
      <c r="F397" s="189"/>
      <c r="G397" s="189"/>
      <c r="H397" s="189"/>
      <c r="I397" s="189"/>
      <c r="J397" s="152"/>
      <c r="K397" s="152"/>
      <c r="L397" s="152"/>
      <c r="M397" s="190"/>
      <c r="N397" s="190"/>
      <c r="O397" s="190"/>
      <c r="P397" s="176"/>
      <c r="Q397" s="177"/>
      <c r="R397" s="177"/>
    </row>
    <row r="398" spans="2:18" ht="15" x14ac:dyDescent="0.2">
      <c r="B398" s="192"/>
      <c r="C398" s="192"/>
      <c r="D398" s="192"/>
      <c r="E398" s="192"/>
      <c r="F398" s="189"/>
      <c r="G398" s="189"/>
      <c r="H398" s="189"/>
      <c r="I398" s="189"/>
      <c r="J398" s="152"/>
      <c r="K398" s="152"/>
      <c r="L398" s="152"/>
      <c r="M398" s="190"/>
      <c r="N398" s="190"/>
      <c r="O398" s="190"/>
      <c r="P398" s="176"/>
      <c r="Q398" s="177"/>
      <c r="R398" s="177"/>
    </row>
    <row r="399" spans="2:18" ht="15" x14ac:dyDescent="0.2">
      <c r="B399" s="192"/>
      <c r="C399" s="192"/>
      <c r="D399" s="192"/>
      <c r="E399" s="192"/>
      <c r="F399" s="189"/>
      <c r="G399" s="189"/>
      <c r="H399" s="189"/>
      <c r="I399" s="189"/>
      <c r="J399" s="152"/>
      <c r="K399" s="152"/>
      <c r="L399" s="152"/>
      <c r="M399" s="190"/>
      <c r="N399" s="190"/>
      <c r="O399" s="190"/>
      <c r="P399" s="176"/>
      <c r="Q399" s="177"/>
      <c r="R399" s="177"/>
    </row>
    <row r="400" spans="2:18" ht="15" x14ac:dyDescent="0.2">
      <c r="B400" s="192"/>
      <c r="C400" s="192"/>
      <c r="D400" s="192"/>
      <c r="E400" s="192"/>
      <c r="F400" s="189"/>
      <c r="G400" s="189"/>
      <c r="H400" s="189"/>
      <c r="I400" s="189"/>
      <c r="J400" s="152"/>
      <c r="K400" s="152"/>
      <c r="L400" s="152"/>
      <c r="M400" s="190"/>
      <c r="N400" s="190"/>
      <c r="O400" s="190"/>
      <c r="P400" s="176"/>
      <c r="Q400" s="177"/>
      <c r="R400" s="177"/>
    </row>
    <row r="401" spans="2:18" ht="15" x14ac:dyDescent="0.2">
      <c r="B401" s="192"/>
      <c r="C401" s="192"/>
      <c r="D401" s="192"/>
      <c r="E401" s="192"/>
      <c r="F401" s="189"/>
      <c r="G401" s="189"/>
      <c r="H401" s="189"/>
      <c r="I401" s="189"/>
      <c r="J401" s="152"/>
      <c r="K401" s="152"/>
      <c r="L401" s="152"/>
      <c r="M401" s="190"/>
      <c r="N401" s="190"/>
      <c r="O401" s="190"/>
      <c r="P401" s="176"/>
      <c r="Q401" s="177"/>
      <c r="R401" s="177"/>
    </row>
    <row r="402" spans="2:18" ht="15" x14ac:dyDescent="0.2">
      <c r="B402" s="192"/>
      <c r="C402" s="192"/>
      <c r="D402" s="192"/>
      <c r="E402" s="192"/>
      <c r="F402" s="189"/>
      <c r="G402" s="189"/>
      <c r="H402" s="189"/>
      <c r="I402" s="189"/>
      <c r="J402" s="152"/>
      <c r="K402" s="152"/>
      <c r="L402" s="152"/>
      <c r="M402" s="190"/>
      <c r="N402" s="190"/>
      <c r="O402" s="190"/>
      <c r="P402" s="176"/>
      <c r="Q402" s="177"/>
      <c r="R402" s="177"/>
    </row>
    <row r="403" spans="2:18" ht="15" x14ac:dyDescent="0.2">
      <c r="B403" s="192"/>
      <c r="C403" s="192"/>
      <c r="D403" s="192"/>
      <c r="E403" s="192"/>
      <c r="F403" s="189"/>
      <c r="G403" s="189"/>
      <c r="H403" s="189"/>
      <c r="I403" s="189"/>
      <c r="J403" s="152"/>
      <c r="K403" s="152"/>
      <c r="L403" s="152"/>
      <c r="M403" s="190"/>
      <c r="N403" s="190"/>
      <c r="O403" s="190"/>
      <c r="P403" s="176"/>
      <c r="Q403" s="177"/>
      <c r="R403" s="177"/>
    </row>
    <row r="404" spans="2:18" ht="15" x14ac:dyDescent="0.2">
      <c r="B404" s="192"/>
      <c r="C404" s="192"/>
      <c r="D404" s="192"/>
      <c r="E404" s="192"/>
      <c r="F404" s="189"/>
      <c r="G404" s="189"/>
      <c r="H404" s="189"/>
      <c r="I404" s="189"/>
      <c r="J404" s="152"/>
      <c r="K404" s="152"/>
      <c r="L404" s="152"/>
      <c r="M404" s="190"/>
      <c r="N404" s="190"/>
      <c r="O404" s="190"/>
      <c r="P404" s="176"/>
      <c r="Q404" s="177"/>
      <c r="R404" s="177"/>
    </row>
    <row r="405" spans="2:18" ht="15" x14ac:dyDescent="0.2">
      <c r="B405" s="192"/>
      <c r="C405" s="192"/>
      <c r="D405" s="192"/>
      <c r="E405" s="192"/>
      <c r="F405" s="189"/>
      <c r="G405" s="189"/>
      <c r="H405" s="189"/>
      <c r="I405" s="189"/>
      <c r="J405" s="152"/>
      <c r="K405" s="152"/>
      <c r="L405" s="152"/>
      <c r="M405" s="190"/>
      <c r="N405" s="190"/>
      <c r="O405" s="190"/>
      <c r="P405" s="176"/>
      <c r="Q405" s="177"/>
      <c r="R405" s="177"/>
    </row>
    <row r="406" spans="2:18" ht="15" x14ac:dyDescent="0.2">
      <c r="B406" s="192"/>
      <c r="C406" s="192"/>
      <c r="D406" s="192"/>
      <c r="E406" s="192"/>
      <c r="F406" s="189"/>
      <c r="G406" s="189"/>
      <c r="H406" s="189"/>
      <c r="I406" s="189"/>
      <c r="J406" s="152"/>
      <c r="K406" s="152"/>
      <c r="L406" s="152"/>
      <c r="M406" s="190"/>
      <c r="N406" s="190"/>
      <c r="O406" s="190"/>
      <c r="P406" s="176"/>
      <c r="Q406" s="177"/>
      <c r="R406" s="177"/>
    </row>
    <row r="407" spans="2:18" ht="15" x14ac:dyDescent="0.2">
      <c r="B407" s="192"/>
      <c r="C407" s="192"/>
      <c r="D407" s="192"/>
      <c r="E407" s="192"/>
      <c r="F407" s="189"/>
      <c r="G407" s="189"/>
      <c r="H407" s="189"/>
      <c r="I407" s="189"/>
      <c r="J407" s="152"/>
      <c r="K407" s="152"/>
      <c r="L407" s="152"/>
      <c r="M407" s="190"/>
      <c r="N407" s="190"/>
      <c r="O407" s="190"/>
      <c r="P407" s="176"/>
      <c r="Q407" s="177"/>
      <c r="R407" s="177"/>
    </row>
    <row r="408" spans="2:18" ht="15" x14ac:dyDescent="0.2">
      <c r="B408" s="192"/>
      <c r="C408" s="192"/>
      <c r="D408" s="192"/>
      <c r="E408" s="192"/>
      <c r="F408" s="189"/>
      <c r="G408" s="189"/>
      <c r="H408" s="189"/>
      <c r="I408" s="189"/>
      <c r="J408" s="152"/>
      <c r="K408" s="152"/>
      <c r="L408" s="152"/>
      <c r="M408" s="190"/>
      <c r="N408" s="190"/>
      <c r="O408" s="190"/>
      <c r="P408" s="176"/>
      <c r="Q408" s="177"/>
      <c r="R408" s="177"/>
    </row>
    <row r="409" spans="2:18" ht="15" x14ac:dyDescent="0.2">
      <c r="B409" s="192"/>
      <c r="C409" s="192"/>
      <c r="D409" s="192"/>
      <c r="E409" s="192"/>
      <c r="F409" s="189"/>
      <c r="G409" s="189"/>
      <c r="H409" s="189"/>
      <c r="I409" s="189"/>
      <c r="J409" s="152"/>
      <c r="K409" s="152"/>
      <c r="L409" s="152"/>
      <c r="M409" s="190"/>
      <c r="N409" s="190"/>
      <c r="O409" s="190"/>
      <c r="P409" s="176"/>
      <c r="Q409" s="177"/>
      <c r="R409" s="177"/>
    </row>
    <row r="410" spans="2:18" ht="15" x14ac:dyDescent="0.2">
      <c r="B410" s="192"/>
      <c r="C410" s="192"/>
      <c r="D410" s="192"/>
      <c r="E410" s="192"/>
      <c r="F410" s="189"/>
      <c r="G410" s="189"/>
      <c r="H410" s="189"/>
      <c r="I410" s="189"/>
      <c r="J410" s="152"/>
      <c r="K410" s="152"/>
      <c r="L410" s="152"/>
      <c r="M410" s="190"/>
      <c r="N410" s="190"/>
      <c r="O410" s="190"/>
      <c r="P410" s="176"/>
      <c r="Q410" s="177"/>
      <c r="R410" s="177"/>
    </row>
    <row r="411" spans="2:18" ht="15" x14ac:dyDescent="0.2">
      <c r="B411" s="192"/>
      <c r="C411" s="192"/>
      <c r="D411" s="192"/>
      <c r="E411" s="192"/>
      <c r="F411" s="189"/>
      <c r="G411" s="189"/>
      <c r="H411" s="189"/>
      <c r="I411" s="189"/>
      <c r="J411" s="152"/>
      <c r="K411" s="152"/>
      <c r="L411" s="152"/>
      <c r="M411" s="190"/>
      <c r="N411" s="190"/>
      <c r="O411" s="190"/>
      <c r="P411" s="176"/>
      <c r="Q411" s="177"/>
      <c r="R411" s="177"/>
    </row>
    <row r="412" spans="2:18" ht="15" x14ac:dyDescent="0.2">
      <c r="B412" s="192"/>
      <c r="C412" s="192"/>
      <c r="D412" s="192"/>
      <c r="E412" s="192"/>
      <c r="F412" s="189"/>
      <c r="G412" s="189"/>
      <c r="H412" s="189"/>
      <c r="I412" s="189"/>
      <c r="J412" s="152"/>
      <c r="K412" s="152"/>
      <c r="L412" s="152"/>
      <c r="M412" s="190"/>
      <c r="N412" s="190"/>
      <c r="O412" s="190"/>
      <c r="P412" s="176"/>
      <c r="Q412" s="177"/>
      <c r="R412" s="177"/>
    </row>
    <row r="413" spans="2:18" ht="15" x14ac:dyDescent="0.2">
      <c r="B413" s="192"/>
      <c r="C413" s="192"/>
      <c r="D413" s="192"/>
      <c r="E413" s="192"/>
      <c r="F413" s="189"/>
      <c r="G413" s="189"/>
      <c r="H413" s="189"/>
      <c r="I413" s="189"/>
      <c r="J413" s="152"/>
      <c r="K413" s="152"/>
      <c r="L413" s="152"/>
      <c r="M413" s="190"/>
      <c r="N413" s="190"/>
      <c r="O413" s="190"/>
      <c r="P413" s="176"/>
      <c r="Q413" s="177"/>
      <c r="R413" s="177"/>
    </row>
    <row r="414" spans="2:18" ht="15" x14ac:dyDescent="0.2">
      <c r="B414" s="192"/>
      <c r="C414" s="192"/>
      <c r="D414" s="192"/>
      <c r="E414" s="192"/>
      <c r="F414" s="189"/>
      <c r="G414" s="189"/>
      <c r="H414" s="189"/>
      <c r="I414" s="189"/>
      <c r="J414" s="152"/>
      <c r="K414" s="152"/>
      <c r="L414" s="152"/>
      <c r="M414" s="190"/>
      <c r="N414" s="190"/>
      <c r="O414" s="190"/>
      <c r="P414" s="176"/>
      <c r="Q414" s="177"/>
      <c r="R414" s="177"/>
    </row>
    <row r="415" spans="2:18" ht="15" x14ac:dyDescent="0.2">
      <c r="B415" s="192"/>
      <c r="C415" s="192"/>
      <c r="D415" s="192"/>
      <c r="E415" s="192"/>
      <c r="F415" s="189"/>
      <c r="G415" s="189"/>
      <c r="H415" s="189"/>
      <c r="I415" s="189"/>
      <c r="J415" s="152"/>
      <c r="K415" s="152"/>
      <c r="L415" s="152"/>
      <c r="M415" s="190"/>
      <c r="N415" s="190"/>
      <c r="O415" s="190"/>
      <c r="P415" s="176"/>
      <c r="Q415" s="177"/>
      <c r="R415" s="177"/>
    </row>
    <row r="416" spans="2:18" ht="15" x14ac:dyDescent="0.2">
      <c r="B416" s="192"/>
      <c r="C416" s="192"/>
      <c r="D416" s="192"/>
      <c r="E416" s="192"/>
      <c r="F416" s="189"/>
      <c r="G416" s="189"/>
      <c r="H416" s="189"/>
      <c r="I416" s="189"/>
      <c r="J416" s="152"/>
      <c r="K416" s="152"/>
      <c r="L416" s="152"/>
      <c r="M416" s="190"/>
      <c r="N416" s="190"/>
      <c r="O416" s="190"/>
      <c r="P416" s="176"/>
      <c r="Q416" s="177"/>
      <c r="R416" s="177"/>
    </row>
    <row r="417" spans="2:18" ht="15" x14ac:dyDescent="0.2">
      <c r="B417" s="192"/>
      <c r="C417" s="192"/>
      <c r="D417" s="192"/>
      <c r="E417" s="192"/>
      <c r="F417" s="189"/>
      <c r="G417" s="189"/>
      <c r="H417" s="189"/>
      <c r="I417" s="189"/>
      <c r="J417" s="152"/>
      <c r="K417" s="152"/>
      <c r="L417" s="152"/>
      <c r="M417" s="190"/>
      <c r="N417" s="190"/>
      <c r="O417" s="190"/>
      <c r="P417" s="176"/>
      <c r="Q417" s="177"/>
      <c r="R417" s="177"/>
    </row>
    <row r="418" spans="2:18" ht="15" x14ac:dyDescent="0.2">
      <c r="B418" s="192"/>
      <c r="C418" s="192"/>
      <c r="D418" s="192"/>
      <c r="E418" s="192"/>
      <c r="F418" s="189"/>
      <c r="G418" s="189"/>
      <c r="H418" s="189"/>
      <c r="I418" s="189"/>
      <c r="J418" s="152"/>
      <c r="K418" s="152"/>
      <c r="L418" s="152"/>
      <c r="M418" s="190"/>
      <c r="N418" s="190"/>
      <c r="O418" s="190"/>
      <c r="P418" s="176"/>
      <c r="Q418" s="177"/>
      <c r="R418" s="177"/>
    </row>
    <row r="419" spans="2:18" ht="15" x14ac:dyDescent="0.2">
      <c r="B419" s="192"/>
      <c r="C419" s="192"/>
      <c r="D419" s="192"/>
      <c r="E419" s="192"/>
      <c r="F419" s="189"/>
      <c r="G419" s="189"/>
      <c r="H419" s="189"/>
      <c r="I419" s="189"/>
      <c r="J419" s="152"/>
      <c r="K419" s="152"/>
      <c r="L419" s="152"/>
      <c r="M419" s="190"/>
      <c r="N419" s="190"/>
      <c r="O419" s="190"/>
      <c r="P419" s="176"/>
      <c r="Q419" s="177"/>
      <c r="R419" s="177"/>
    </row>
    <row r="420" spans="2:18" ht="15" x14ac:dyDescent="0.2">
      <c r="B420" s="192"/>
      <c r="C420" s="192"/>
      <c r="D420" s="192"/>
      <c r="E420" s="192"/>
      <c r="F420" s="189"/>
      <c r="G420" s="189"/>
      <c r="H420" s="189"/>
      <c r="I420" s="189"/>
      <c r="J420" s="152"/>
      <c r="K420" s="152"/>
      <c r="L420" s="152"/>
      <c r="M420" s="190"/>
      <c r="N420" s="190"/>
      <c r="O420" s="190"/>
      <c r="P420" s="176"/>
      <c r="Q420" s="177"/>
      <c r="R420" s="177"/>
    </row>
    <row r="421" spans="2:18" ht="15" x14ac:dyDescent="0.2">
      <c r="B421" s="192"/>
      <c r="C421" s="192"/>
      <c r="D421" s="192"/>
      <c r="E421" s="192"/>
      <c r="F421" s="189"/>
      <c r="G421" s="189"/>
      <c r="H421" s="189"/>
      <c r="I421" s="189"/>
      <c r="J421" s="152"/>
      <c r="K421" s="152"/>
      <c r="L421" s="152"/>
      <c r="M421" s="190"/>
      <c r="N421" s="190"/>
      <c r="O421" s="190"/>
      <c r="P421" s="176"/>
      <c r="Q421" s="177"/>
      <c r="R421" s="177"/>
    </row>
    <row r="422" spans="2:18" ht="15" x14ac:dyDescent="0.2">
      <c r="B422" s="192"/>
      <c r="C422" s="192"/>
      <c r="D422" s="192"/>
      <c r="E422" s="192"/>
      <c r="F422" s="189"/>
      <c r="G422" s="189"/>
      <c r="H422" s="189"/>
      <c r="I422" s="189"/>
      <c r="J422" s="152"/>
      <c r="K422" s="152"/>
      <c r="L422" s="152"/>
      <c r="M422" s="190"/>
      <c r="N422" s="190"/>
      <c r="O422" s="190"/>
      <c r="P422" s="176"/>
      <c r="Q422" s="177"/>
      <c r="R422" s="177"/>
    </row>
    <row r="423" spans="2:18" ht="15" x14ac:dyDescent="0.2">
      <c r="B423" s="192"/>
      <c r="C423" s="192"/>
      <c r="D423" s="192"/>
      <c r="E423" s="192"/>
      <c r="F423" s="189"/>
      <c r="G423" s="189"/>
      <c r="H423" s="189"/>
      <c r="I423" s="189"/>
      <c r="J423" s="152"/>
      <c r="K423" s="152"/>
      <c r="L423" s="152"/>
      <c r="M423" s="190"/>
      <c r="N423" s="190"/>
      <c r="O423" s="190"/>
      <c r="P423" s="176"/>
      <c r="Q423" s="177"/>
      <c r="R423" s="177"/>
    </row>
    <row r="424" spans="2:18" ht="15" x14ac:dyDescent="0.2">
      <c r="B424" s="192"/>
      <c r="C424" s="192"/>
      <c r="D424" s="192"/>
      <c r="E424" s="192"/>
      <c r="F424" s="189"/>
      <c r="G424" s="189"/>
      <c r="H424" s="189"/>
      <c r="I424" s="189"/>
      <c r="J424" s="152"/>
      <c r="K424" s="152"/>
      <c r="L424" s="152"/>
      <c r="M424" s="190"/>
      <c r="N424" s="190"/>
      <c r="O424" s="190"/>
      <c r="P424" s="176"/>
      <c r="Q424" s="177"/>
      <c r="R424" s="177"/>
    </row>
    <row r="425" spans="2:18" ht="15" x14ac:dyDescent="0.2">
      <c r="B425" s="192"/>
      <c r="C425" s="192"/>
      <c r="D425" s="192"/>
      <c r="E425" s="192"/>
      <c r="F425" s="189"/>
      <c r="G425" s="189"/>
      <c r="H425" s="189"/>
      <c r="I425" s="189"/>
      <c r="J425" s="152"/>
      <c r="K425" s="152"/>
      <c r="L425" s="152"/>
      <c r="M425" s="190"/>
      <c r="N425" s="190"/>
      <c r="O425" s="190"/>
      <c r="P425" s="176"/>
      <c r="Q425" s="177"/>
      <c r="R425" s="177"/>
    </row>
    <row r="426" spans="2:18" ht="15" x14ac:dyDescent="0.2">
      <c r="B426" s="192"/>
      <c r="C426" s="192"/>
      <c r="D426" s="192"/>
      <c r="E426" s="192"/>
      <c r="F426" s="189"/>
      <c r="G426" s="189"/>
      <c r="H426" s="189"/>
      <c r="I426" s="189"/>
      <c r="J426" s="152"/>
      <c r="K426" s="152"/>
      <c r="L426" s="152"/>
      <c r="M426" s="190"/>
      <c r="N426" s="190"/>
      <c r="O426" s="190"/>
      <c r="P426" s="176"/>
      <c r="Q426" s="177"/>
      <c r="R426" s="177"/>
    </row>
    <row r="427" spans="2:18" ht="15" x14ac:dyDescent="0.2">
      <c r="B427" s="192"/>
      <c r="C427" s="192"/>
      <c r="D427" s="192"/>
      <c r="E427" s="192"/>
      <c r="F427" s="189"/>
      <c r="G427" s="189"/>
      <c r="H427" s="189"/>
      <c r="I427" s="189"/>
      <c r="J427" s="152"/>
      <c r="K427" s="152"/>
      <c r="L427" s="152"/>
      <c r="M427" s="190"/>
      <c r="N427" s="190"/>
      <c r="O427" s="190"/>
      <c r="P427" s="176"/>
      <c r="Q427" s="177"/>
      <c r="R427" s="177"/>
    </row>
    <row r="428" spans="2:18" ht="15" x14ac:dyDescent="0.2">
      <c r="B428" s="192"/>
      <c r="C428" s="192"/>
      <c r="D428" s="192"/>
      <c r="E428" s="192"/>
      <c r="F428" s="189"/>
      <c r="G428" s="189"/>
      <c r="H428" s="189"/>
      <c r="I428" s="189"/>
      <c r="J428" s="152"/>
      <c r="K428" s="152"/>
      <c r="L428" s="152"/>
      <c r="M428" s="190"/>
      <c r="N428" s="190"/>
      <c r="O428" s="190"/>
      <c r="P428" s="176"/>
      <c r="Q428" s="177"/>
      <c r="R428" s="177"/>
    </row>
    <row r="429" spans="2:18" ht="15" x14ac:dyDescent="0.2">
      <c r="B429" s="192"/>
      <c r="C429" s="192"/>
      <c r="D429" s="192"/>
      <c r="E429" s="192"/>
      <c r="F429" s="189"/>
      <c r="G429" s="189"/>
      <c r="H429" s="189"/>
      <c r="I429" s="189"/>
      <c r="J429" s="152"/>
      <c r="K429" s="152"/>
      <c r="L429" s="152"/>
      <c r="M429" s="190"/>
      <c r="N429" s="190"/>
      <c r="O429" s="190"/>
      <c r="P429" s="176"/>
      <c r="Q429" s="177"/>
      <c r="R429" s="177"/>
    </row>
    <row r="430" spans="2:18" ht="15" x14ac:dyDescent="0.2">
      <c r="B430" s="192"/>
      <c r="C430" s="192"/>
      <c r="D430" s="192"/>
      <c r="E430" s="192"/>
      <c r="F430" s="189"/>
      <c r="G430" s="189"/>
      <c r="H430" s="189"/>
      <c r="I430" s="189"/>
      <c r="J430" s="152"/>
      <c r="K430" s="152"/>
      <c r="L430" s="152"/>
      <c r="M430" s="190"/>
      <c r="N430" s="190"/>
      <c r="O430" s="190"/>
      <c r="P430" s="176"/>
      <c r="Q430" s="177"/>
      <c r="R430" s="177"/>
    </row>
    <row r="431" spans="2:18" ht="15" x14ac:dyDescent="0.2">
      <c r="B431" s="192"/>
      <c r="C431" s="192"/>
      <c r="D431" s="192"/>
      <c r="E431" s="192"/>
      <c r="F431" s="189"/>
      <c r="G431" s="189"/>
      <c r="H431" s="189"/>
      <c r="I431" s="189"/>
      <c r="J431" s="152"/>
      <c r="K431" s="152"/>
      <c r="L431" s="152"/>
      <c r="M431" s="190"/>
      <c r="N431" s="190"/>
      <c r="O431" s="190"/>
      <c r="P431" s="176"/>
      <c r="Q431" s="177"/>
      <c r="R431" s="177"/>
    </row>
    <row r="432" spans="2:18" ht="15" x14ac:dyDescent="0.2">
      <c r="B432" s="192"/>
      <c r="C432" s="192"/>
      <c r="D432" s="192"/>
      <c r="E432" s="192"/>
      <c r="F432" s="189"/>
      <c r="G432" s="189"/>
      <c r="H432" s="189"/>
      <c r="I432" s="189"/>
      <c r="J432" s="152"/>
      <c r="K432" s="152"/>
      <c r="L432" s="152"/>
      <c r="M432" s="190"/>
      <c r="N432" s="190"/>
      <c r="O432" s="190"/>
      <c r="P432" s="176"/>
      <c r="Q432" s="177"/>
      <c r="R432" s="177"/>
    </row>
    <row r="433" spans="2:18" ht="15" x14ac:dyDescent="0.2">
      <c r="B433" s="192"/>
      <c r="C433" s="192"/>
      <c r="D433" s="192"/>
      <c r="E433" s="192"/>
      <c r="F433" s="189"/>
      <c r="G433" s="189"/>
      <c r="H433" s="189"/>
      <c r="I433" s="189"/>
      <c r="J433" s="152"/>
      <c r="K433" s="152"/>
      <c r="L433" s="152"/>
      <c r="M433" s="190"/>
      <c r="N433" s="190"/>
      <c r="O433" s="190"/>
      <c r="P433" s="176"/>
      <c r="Q433" s="177"/>
      <c r="R433" s="177"/>
    </row>
    <row r="434" spans="2:18" ht="15" x14ac:dyDescent="0.2">
      <c r="B434" s="192"/>
      <c r="C434" s="192"/>
      <c r="D434" s="192"/>
      <c r="E434" s="192"/>
      <c r="F434" s="189"/>
      <c r="G434" s="189"/>
      <c r="H434" s="189"/>
      <c r="I434" s="189"/>
      <c r="J434" s="152"/>
      <c r="K434" s="152"/>
      <c r="L434" s="152"/>
      <c r="M434" s="190"/>
      <c r="N434" s="190"/>
      <c r="O434" s="190"/>
      <c r="P434" s="176"/>
      <c r="Q434" s="177"/>
      <c r="R434" s="177"/>
    </row>
    <row r="435" spans="2:18" ht="15" x14ac:dyDescent="0.2">
      <c r="B435" s="192"/>
      <c r="C435" s="192"/>
      <c r="D435" s="192"/>
      <c r="E435" s="192"/>
      <c r="F435" s="189"/>
      <c r="G435" s="189"/>
      <c r="H435" s="189"/>
      <c r="I435" s="189"/>
      <c r="J435" s="152"/>
      <c r="K435" s="152"/>
      <c r="L435" s="152"/>
      <c r="M435" s="190"/>
      <c r="N435" s="190"/>
      <c r="O435" s="190"/>
      <c r="P435" s="176"/>
      <c r="Q435" s="177"/>
      <c r="R435" s="177"/>
    </row>
    <row r="436" spans="2:18" ht="15" x14ac:dyDescent="0.2">
      <c r="B436" s="192"/>
      <c r="C436" s="192"/>
      <c r="D436" s="192"/>
      <c r="E436" s="192"/>
      <c r="F436" s="189"/>
      <c r="G436" s="189"/>
      <c r="H436" s="189"/>
      <c r="I436" s="189"/>
      <c r="J436" s="152"/>
      <c r="K436" s="152"/>
      <c r="L436" s="152"/>
      <c r="M436" s="190"/>
      <c r="N436" s="190"/>
      <c r="O436" s="190"/>
      <c r="P436" s="176"/>
      <c r="Q436" s="177"/>
      <c r="R436" s="177"/>
    </row>
    <row r="437" spans="2:18" ht="15" x14ac:dyDescent="0.2">
      <c r="B437" s="192"/>
      <c r="C437" s="192"/>
      <c r="D437" s="192"/>
      <c r="E437" s="192"/>
      <c r="F437" s="189"/>
      <c r="G437" s="189"/>
      <c r="H437" s="189"/>
      <c r="I437" s="189"/>
      <c r="J437" s="152"/>
      <c r="K437" s="152"/>
      <c r="L437" s="152"/>
      <c r="M437" s="190"/>
      <c r="N437" s="190"/>
      <c r="O437" s="190"/>
      <c r="P437" s="176"/>
      <c r="Q437" s="177"/>
      <c r="R437" s="177"/>
    </row>
    <row r="438" spans="2:18" ht="15" x14ac:dyDescent="0.2">
      <c r="B438" s="192"/>
      <c r="C438" s="192"/>
      <c r="D438" s="192"/>
      <c r="E438" s="192"/>
      <c r="F438" s="189"/>
      <c r="G438" s="189"/>
      <c r="H438" s="189"/>
      <c r="I438" s="189"/>
      <c r="J438" s="152"/>
      <c r="K438" s="152"/>
      <c r="L438" s="152"/>
      <c r="M438" s="190"/>
      <c r="N438" s="190"/>
      <c r="O438" s="190"/>
      <c r="P438" s="176"/>
      <c r="Q438" s="177"/>
      <c r="R438" s="177"/>
    </row>
    <row r="439" spans="2:18" ht="15" x14ac:dyDescent="0.2">
      <c r="B439" s="192"/>
      <c r="C439" s="192"/>
      <c r="D439" s="192"/>
      <c r="E439" s="192"/>
      <c r="F439" s="189"/>
      <c r="G439" s="189"/>
      <c r="H439" s="189"/>
      <c r="I439" s="189"/>
      <c r="J439" s="152"/>
      <c r="K439" s="152"/>
      <c r="L439" s="152"/>
      <c r="M439" s="190"/>
      <c r="N439" s="190"/>
      <c r="O439" s="190"/>
      <c r="P439" s="176"/>
      <c r="Q439" s="177"/>
      <c r="R439" s="177"/>
    </row>
    <row r="440" spans="2:18" ht="15" x14ac:dyDescent="0.2">
      <c r="B440" s="192"/>
      <c r="C440" s="192"/>
      <c r="D440" s="192"/>
      <c r="E440" s="192"/>
      <c r="F440" s="189"/>
      <c r="G440" s="189"/>
      <c r="H440" s="189"/>
      <c r="I440" s="189"/>
      <c r="J440" s="152"/>
      <c r="K440" s="152"/>
      <c r="L440" s="152"/>
      <c r="M440" s="190"/>
      <c r="N440" s="190"/>
      <c r="O440" s="190"/>
      <c r="P440" s="176"/>
      <c r="Q440" s="177"/>
      <c r="R440" s="177"/>
    </row>
    <row r="441" spans="2:18" ht="15" x14ac:dyDescent="0.2">
      <c r="B441" s="192"/>
      <c r="C441" s="192"/>
      <c r="D441" s="192"/>
      <c r="E441" s="192"/>
      <c r="F441" s="189"/>
      <c r="G441" s="189"/>
      <c r="H441" s="189"/>
      <c r="I441" s="189"/>
      <c r="J441" s="152"/>
      <c r="K441" s="152"/>
      <c r="L441" s="152"/>
      <c r="M441" s="190"/>
      <c r="N441" s="190"/>
      <c r="O441" s="190"/>
      <c r="P441" s="176"/>
      <c r="Q441" s="177"/>
      <c r="R441" s="177"/>
    </row>
    <row r="442" spans="2:18" ht="15" x14ac:dyDescent="0.2">
      <c r="B442" s="192"/>
      <c r="C442" s="192"/>
      <c r="D442" s="192"/>
      <c r="E442" s="192"/>
      <c r="F442" s="189"/>
      <c r="G442" s="189"/>
      <c r="H442" s="189"/>
      <c r="I442" s="189"/>
      <c r="J442" s="152"/>
      <c r="K442" s="152"/>
      <c r="L442" s="152"/>
      <c r="M442" s="190"/>
      <c r="N442" s="190"/>
      <c r="O442" s="190"/>
      <c r="P442" s="176"/>
      <c r="Q442" s="177"/>
      <c r="R442" s="177"/>
    </row>
    <row r="443" spans="2:18" ht="15" x14ac:dyDescent="0.2">
      <c r="B443" s="192"/>
      <c r="C443" s="192"/>
      <c r="D443" s="192"/>
      <c r="E443" s="192"/>
      <c r="F443" s="189"/>
      <c r="G443" s="189"/>
      <c r="H443" s="189"/>
      <c r="I443" s="189"/>
      <c r="J443" s="152"/>
      <c r="K443" s="152"/>
      <c r="L443" s="152"/>
      <c r="M443" s="190"/>
      <c r="N443" s="190"/>
      <c r="O443" s="190"/>
      <c r="P443" s="176"/>
      <c r="Q443" s="177"/>
      <c r="R443" s="177"/>
    </row>
    <row r="444" spans="2:18" ht="15" x14ac:dyDescent="0.2">
      <c r="B444" s="192"/>
      <c r="C444" s="192"/>
      <c r="D444" s="192"/>
      <c r="E444" s="192"/>
      <c r="F444" s="189"/>
      <c r="G444" s="189"/>
      <c r="H444" s="189"/>
      <c r="I444" s="189"/>
      <c r="J444" s="152"/>
      <c r="K444" s="152"/>
      <c r="L444" s="152"/>
      <c r="M444" s="190"/>
      <c r="N444" s="190"/>
      <c r="O444" s="190"/>
      <c r="P444" s="176"/>
      <c r="Q444" s="177"/>
      <c r="R444" s="177"/>
    </row>
    <row r="445" spans="2:18" ht="15" x14ac:dyDescent="0.2">
      <c r="B445" s="192"/>
      <c r="C445" s="192"/>
      <c r="D445" s="192"/>
      <c r="E445" s="192"/>
      <c r="F445" s="189"/>
      <c r="G445" s="189"/>
      <c r="H445" s="189"/>
      <c r="I445" s="189"/>
      <c r="J445" s="152"/>
      <c r="K445" s="152"/>
      <c r="L445" s="152"/>
      <c r="M445" s="190"/>
      <c r="N445" s="190"/>
      <c r="O445" s="190"/>
      <c r="P445" s="176"/>
      <c r="Q445" s="177"/>
      <c r="R445" s="177"/>
    </row>
    <row r="446" spans="2:18" ht="15" x14ac:dyDescent="0.2">
      <c r="B446" s="192"/>
      <c r="C446" s="192"/>
      <c r="D446" s="192"/>
      <c r="E446" s="192"/>
      <c r="F446" s="189"/>
      <c r="G446" s="189"/>
      <c r="H446" s="189"/>
      <c r="I446" s="189"/>
      <c r="J446" s="152"/>
      <c r="K446" s="152"/>
      <c r="L446" s="152"/>
      <c r="M446" s="190"/>
      <c r="N446" s="190"/>
      <c r="O446" s="190"/>
      <c r="P446" s="176"/>
      <c r="Q446" s="177"/>
      <c r="R446" s="177"/>
    </row>
    <row r="447" spans="2:18" ht="15" x14ac:dyDescent="0.2">
      <c r="B447" s="192"/>
      <c r="C447" s="192"/>
      <c r="D447" s="192"/>
      <c r="E447" s="192"/>
      <c r="F447" s="189"/>
      <c r="G447" s="189"/>
      <c r="H447" s="189"/>
      <c r="I447" s="189"/>
      <c r="J447" s="152"/>
      <c r="K447" s="152"/>
      <c r="L447" s="152"/>
      <c r="M447" s="190"/>
      <c r="N447" s="190"/>
      <c r="O447" s="190"/>
      <c r="P447" s="176"/>
      <c r="Q447" s="177"/>
      <c r="R447" s="177"/>
    </row>
    <row r="448" spans="2:18" ht="15" x14ac:dyDescent="0.2">
      <c r="B448" s="192"/>
      <c r="C448" s="192"/>
      <c r="D448" s="192"/>
      <c r="E448" s="192"/>
      <c r="F448" s="189"/>
      <c r="G448" s="189"/>
      <c r="H448" s="189"/>
      <c r="I448" s="189"/>
      <c r="J448" s="152"/>
      <c r="K448" s="152"/>
      <c r="L448" s="152"/>
      <c r="M448" s="190"/>
      <c r="N448" s="190"/>
      <c r="O448" s="190"/>
      <c r="P448" s="176"/>
      <c r="Q448" s="177"/>
      <c r="R448" s="177"/>
    </row>
    <row r="449" spans="2:18" ht="15" x14ac:dyDescent="0.2">
      <c r="B449" s="192"/>
      <c r="C449" s="192"/>
      <c r="D449" s="192"/>
      <c r="E449" s="192"/>
      <c r="F449" s="189"/>
      <c r="G449" s="189"/>
      <c r="H449" s="189"/>
      <c r="I449" s="189"/>
      <c r="J449" s="152"/>
      <c r="K449" s="152"/>
      <c r="L449" s="152"/>
      <c r="M449" s="190"/>
      <c r="N449" s="190"/>
      <c r="O449" s="190"/>
      <c r="P449" s="176"/>
      <c r="Q449" s="177"/>
      <c r="R449" s="177"/>
    </row>
    <row r="450" spans="2:18" ht="15" x14ac:dyDescent="0.2">
      <c r="B450" s="192"/>
      <c r="C450" s="192"/>
      <c r="D450" s="192"/>
      <c r="E450" s="192"/>
      <c r="F450" s="189"/>
      <c r="G450" s="189"/>
      <c r="H450" s="189"/>
      <c r="I450" s="189"/>
      <c r="J450" s="152"/>
      <c r="K450" s="152"/>
      <c r="L450" s="152"/>
      <c r="M450" s="190"/>
      <c r="N450" s="190"/>
      <c r="O450" s="190"/>
      <c r="P450" s="176"/>
      <c r="Q450" s="177"/>
      <c r="R450" s="177"/>
    </row>
    <row r="451" spans="2:18" ht="15" x14ac:dyDescent="0.2">
      <c r="B451" s="192"/>
      <c r="C451" s="192"/>
      <c r="D451" s="192"/>
      <c r="E451" s="192"/>
      <c r="F451" s="189"/>
      <c r="G451" s="189"/>
      <c r="H451" s="189"/>
      <c r="I451" s="189"/>
      <c r="J451" s="152"/>
      <c r="K451" s="152"/>
      <c r="L451" s="152"/>
      <c r="M451" s="190"/>
      <c r="N451" s="190"/>
      <c r="O451" s="190"/>
      <c r="P451" s="176"/>
      <c r="Q451" s="177"/>
      <c r="R451" s="177"/>
    </row>
    <row r="452" spans="2:18" ht="15" x14ac:dyDescent="0.2">
      <c r="B452" s="192"/>
      <c r="C452" s="192"/>
      <c r="D452" s="192"/>
      <c r="E452" s="192"/>
      <c r="F452" s="189"/>
      <c r="G452" s="189"/>
      <c r="H452" s="189"/>
      <c r="I452" s="189"/>
      <c r="J452" s="152"/>
      <c r="K452" s="152"/>
      <c r="L452" s="152"/>
      <c r="M452" s="190"/>
      <c r="N452" s="190"/>
      <c r="O452" s="190"/>
      <c r="P452" s="176"/>
      <c r="Q452" s="177"/>
      <c r="R452" s="177"/>
    </row>
    <row r="453" spans="2:18" ht="15" x14ac:dyDescent="0.2">
      <c r="B453" s="192"/>
      <c r="C453" s="192"/>
      <c r="D453" s="192"/>
      <c r="E453" s="192"/>
      <c r="F453" s="189"/>
      <c r="G453" s="189"/>
      <c r="H453" s="189"/>
      <c r="I453" s="189"/>
      <c r="J453" s="152"/>
      <c r="K453" s="152"/>
      <c r="L453" s="152"/>
      <c r="M453" s="190"/>
      <c r="N453" s="190"/>
      <c r="O453" s="190"/>
      <c r="P453" s="176"/>
      <c r="Q453" s="177"/>
      <c r="R453" s="177"/>
    </row>
    <row r="454" spans="2:18" ht="15" x14ac:dyDescent="0.2">
      <c r="B454" s="192"/>
      <c r="C454" s="192"/>
      <c r="D454" s="192"/>
      <c r="E454" s="192"/>
      <c r="F454" s="189"/>
      <c r="G454" s="189"/>
      <c r="H454" s="189"/>
      <c r="I454" s="189"/>
      <c r="J454" s="152"/>
      <c r="K454" s="152"/>
      <c r="L454" s="152"/>
      <c r="M454" s="190"/>
      <c r="N454" s="190"/>
      <c r="O454" s="190"/>
      <c r="P454" s="176"/>
      <c r="Q454" s="177"/>
      <c r="R454" s="177"/>
    </row>
    <row r="455" spans="2:18" ht="15" x14ac:dyDescent="0.2">
      <c r="B455" s="192"/>
      <c r="C455" s="192"/>
      <c r="D455" s="192"/>
      <c r="E455" s="192"/>
      <c r="F455" s="189"/>
      <c r="G455" s="189"/>
      <c r="H455" s="189"/>
      <c r="I455" s="189"/>
      <c r="J455" s="152"/>
      <c r="K455" s="152"/>
      <c r="L455" s="152"/>
      <c r="M455" s="190"/>
      <c r="N455" s="190"/>
      <c r="O455" s="190"/>
      <c r="P455" s="176"/>
      <c r="Q455" s="177"/>
      <c r="R455" s="177"/>
    </row>
    <row r="456" spans="2:18" ht="15" x14ac:dyDescent="0.2">
      <c r="B456" s="192"/>
      <c r="C456" s="192"/>
      <c r="D456" s="192"/>
      <c r="E456" s="192"/>
      <c r="F456" s="189"/>
      <c r="G456" s="189"/>
      <c r="H456" s="189"/>
      <c r="I456" s="189"/>
      <c r="J456" s="152"/>
      <c r="K456" s="152"/>
      <c r="L456" s="152"/>
      <c r="M456" s="190"/>
      <c r="N456" s="190"/>
      <c r="O456" s="190"/>
      <c r="P456" s="176"/>
      <c r="Q456" s="177"/>
      <c r="R456" s="177"/>
    </row>
    <row r="457" spans="2:18" ht="15" x14ac:dyDescent="0.2">
      <c r="B457" s="192"/>
      <c r="C457" s="192"/>
      <c r="D457" s="192"/>
      <c r="E457" s="192"/>
      <c r="F457" s="189"/>
      <c r="G457" s="189"/>
      <c r="H457" s="189"/>
      <c r="I457" s="189"/>
      <c r="J457" s="152"/>
      <c r="K457" s="152"/>
      <c r="L457" s="152"/>
      <c r="M457" s="190"/>
      <c r="N457" s="190"/>
      <c r="O457" s="190"/>
      <c r="P457" s="176"/>
      <c r="Q457" s="177"/>
      <c r="R457" s="177"/>
    </row>
    <row r="458" spans="2:18" ht="15" x14ac:dyDescent="0.2">
      <c r="B458" s="192"/>
      <c r="C458" s="192"/>
      <c r="D458" s="192"/>
      <c r="E458" s="192"/>
      <c r="F458" s="189"/>
      <c r="G458" s="189"/>
      <c r="H458" s="189"/>
      <c r="I458" s="189"/>
      <c r="J458" s="152"/>
      <c r="K458" s="152"/>
      <c r="L458" s="152"/>
      <c r="M458" s="190"/>
      <c r="N458" s="190"/>
      <c r="O458" s="190"/>
      <c r="P458" s="176"/>
      <c r="Q458" s="177"/>
      <c r="R458" s="177"/>
    </row>
    <row r="459" spans="2:18" ht="15" x14ac:dyDescent="0.2">
      <c r="B459" s="192"/>
      <c r="C459" s="192"/>
      <c r="D459" s="192"/>
      <c r="E459" s="192"/>
      <c r="F459" s="189"/>
      <c r="G459" s="189"/>
      <c r="H459" s="189"/>
      <c r="I459" s="189"/>
      <c r="J459" s="152"/>
      <c r="K459" s="152"/>
      <c r="L459" s="152"/>
      <c r="M459" s="190"/>
      <c r="N459" s="190"/>
      <c r="O459" s="190"/>
      <c r="P459" s="176"/>
      <c r="Q459" s="177"/>
      <c r="R459" s="177"/>
    </row>
    <row r="460" spans="2:18" ht="15" x14ac:dyDescent="0.2">
      <c r="B460" s="192"/>
      <c r="C460" s="192"/>
      <c r="D460" s="192"/>
      <c r="E460" s="192"/>
      <c r="F460" s="189"/>
      <c r="G460" s="189"/>
      <c r="H460" s="189"/>
      <c r="I460" s="189"/>
      <c r="J460" s="152"/>
      <c r="K460" s="152"/>
      <c r="L460" s="152"/>
      <c r="M460" s="190"/>
      <c r="N460" s="190"/>
      <c r="O460" s="190"/>
      <c r="P460" s="176"/>
      <c r="Q460" s="177"/>
      <c r="R460" s="177"/>
    </row>
    <row r="461" spans="2:18" ht="15" x14ac:dyDescent="0.2">
      <c r="B461" s="192"/>
      <c r="C461" s="192"/>
      <c r="D461" s="192"/>
      <c r="E461" s="192"/>
      <c r="F461" s="189"/>
      <c r="G461" s="189"/>
      <c r="H461" s="189"/>
      <c r="I461" s="189"/>
      <c r="J461" s="152"/>
      <c r="K461" s="152"/>
      <c r="L461" s="152"/>
      <c r="M461" s="190"/>
      <c r="N461" s="190"/>
      <c r="O461" s="190"/>
      <c r="P461" s="176"/>
      <c r="Q461" s="177"/>
      <c r="R461" s="177"/>
    </row>
    <row r="462" spans="2:18" ht="15" x14ac:dyDescent="0.2">
      <c r="B462" s="192"/>
      <c r="C462" s="192"/>
      <c r="D462" s="192"/>
      <c r="E462" s="192"/>
      <c r="F462" s="189"/>
      <c r="G462" s="189"/>
      <c r="H462" s="189"/>
      <c r="I462" s="189"/>
      <c r="J462" s="152"/>
      <c r="K462" s="152"/>
      <c r="L462" s="152"/>
      <c r="M462" s="190"/>
      <c r="N462" s="190"/>
      <c r="O462" s="190"/>
      <c r="P462" s="176"/>
      <c r="Q462" s="177"/>
      <c r="R462" s="177"/>
    </row>
    <row r="463" spans="2:18" ht="15" x14ac:dyDescent="0.2">
      <c r="B463" s="192"/>
      <c r="C463" s="192"/>
      <c r="D463" s="192"/>
      <c r="E463" s="192"/>
      <c r="F463" s="189"/>
      <c r="G463" s="189"/>
      <c r="H463" s="189"/>
      <c r="I463" s="189"/>
      <c r="J463" s="152"/>
      <c r="K463" s="152"/>
      <c r="L463" s="152"/>
      <c r="M463" s="190"/>
      <c r="N463" s="190"/>
      <c r="O463" s="190"/>
      <c r="P463" s="176"/>
      <c r="Q463" s="177"/>
      <c r="R463" s="177"/>
    </row>
    <row r="464" spans="2:18" ht="15" x14ac:dyDescent="0.2">
      <c r="B464" s="192"/>
      <c r="C464" s="192"/>
      <c r="D464" s="192"/>
      <c r="E464" s="192"/>
      <c r="F464" s="189"/>
      <c r="G464" s="189"/>
      <c r="H464" s="189"/>
      <c r="I464" s="189"/>
      <c r="J464" s="152"/>
      <c r="K464" s="152"/>
      <c r="L464" s="152"/>
      <c r="M464" s="190"/>
      <c r="N464" s="190"/>
      <c r="O464" s="190"/>
      <c r="P464" s="176"/>
      <c r="Q464" s="177"/>
      <c r="R464" s="177"/>
    </row>
    <row r="465" spans="2:18" ht="15" x14ac:dyDescent="0.2">
      <c r="B465" s="192"/>
      <c r="C465" s="192"/>
      <c r="D465" s="192"/>
      <c r="E465" s="192"/>
      <c r="F465" s="189"/>
      <c r="G465" s="189"/>
      <c r="H465" s="189"/>
      <c r="I465" s="189"/>
      <c r="J465" s="152"/>
      <c r="K465" s="152"/>
      <c r="L465" s="152"/>
      <c r="M465" s="190"/>
      <c r="N465" s="190"/>
      <c r="O465" s="190"/>
      <c r="P465" s="176"/>
      <c r="Q465" s="177"/>
      <c r="R465" s="177"/>
    </row>
    <row r="466" spans="2:18" ht="15" x14ac:dyDescent="0.2">
      <c r="B466" s="192"/>
      <c r="C466" s="192"/>
      <c r="D466" s="192"/>
      <c r="E466" s="192"/>
      <c r="F466" s="189"/>
      <c r="G466" s="189"/>
      <c r="H466" s="189"/>
      <c r="I466" s="189"/>
      <c r="J466" s="152"/>
      <c r="K466" s="152"/>
      <c r="L466" s="152"/>
      <c r="M466" s="190"/>
      <c r="N466" s="190"/>
      <c r="O466" s="190"/>
      <c r="P466" s="176"/>
      <c r="Q466" s="177"/>
      <c r="R466" s="177"/>
    </row>
    <row r="467" spans="2:18" ht="15" x14ac:dyDescent="0.2">
      <c r="B467" s="192"/>
      <c r="C467" s="192"/>
      <c r="D467" s="192"/>
      <c r="E467" s="192"/>
      <c r="F467" s="189"/>
      <c r="G467" s="189"/>
      <c r="H467" s="189"/>
      <c r="I467" s="189"/>
      <c r="J467" s="152"/>
      <c r="K467" s="152"/>
      <c r="L467" s="152"/>
      <c r="M467" s="190"/>
      <c r="N467" s="190"/>
      <c r="O467" s="190"/>
      <c r="P467" s="176"/>
      <c r="Q467" s="177"/>
      <c r="R467" s="177"/>
    </row>
    <row r="468" spans="2:18" ht="15" x14ac:dyDescent="0.2">
      <c r="B468" s="192"/>
      <c r="C468" s="192"/>
      <c r="D468" s="192"/>
      <c r="E468" s="192"/>
      <c r="F468" s="189"/>
      <c r="G468" s="189"/>
      <c r="H468" s="189"/>
      <c r="I468" s="189"/>
      <c r="J468" s="152"/>
      <c r="K468" s="152"/>
      <c r="L468" s="152"/>
      <c r="M468" s="190"/>
      <c r="N468" s="190"/>
      <c r="O468" s="190"/>
      <c r="P468" s="176"/>
      <c r="Q468" s="177"/>
      <c r="R468" s="177"/>
    </row>
    <row r="469" spans="2:18" ht="15" x14ac:dyDescent="0.2">
      <c r="B469" s="192"/>
      <c r="C469" s="192"/>
      <c r="D469" s="192"/>
      <c r="E469" s="192"/>
      <c r="F469" s="189"/>
      <c r="G469" s="189"/>
      <c r="H469" s="189"/>
      <c r="I469" s="189"/>
      <c r="J469" s="152"/>
      <c r="K469" s="152"/>
      <c r="L469" s="152"/>
      <c r="M469" s="190"/>
      <c r="N469" s="190"/>
      <c r="O469" s="190"/>
      <c r="P469" s="176"/>
      <c r="Q469" s="177"/>
      <c r="R469" s="177"/>
    </row>
    <row r="470" spans="2:18" ht="15" x14ac:dyDescent="0.2">
      <c r="B470" s="192"/>
      <c r="C470" s="192"/>
      <c r="D470" s="192"/>
      <c r="E470" s="192"/>
      <c r="F470" s="189"/>
      <c r="G470" s="189"/>
      <c r="H470" s="189"/>
      <c r="I470" s="189"/>
      <c r="J470" s="152"/>
      <c r="K470" s="152"/>
      <c r="L470" s="152"/>
      <c r="M470" s="190"/>
      <c r="N470" s="190"/>
      <c r="O470" s="190"/>
      <c r="P470" s="176"/>
      <c r="Q470" s="177"/>
      <c r="R470" s="177"/>
    </row>
    <row r="471" spans="2:18" ht="15" x14ac:dyDescent="0.2">
      <c r="B471" s="192"/>
      <c r="C471" s="192"/>
      <c r="D471" s="192"/>
      <c r="E471" s="192"/>
      <c r="F471" s="189"/>
      <c r="G471" s="189"/>
      <c r="H471" s="189"/>
      <c r="I471" s="189"/>
      <c r="J471" s="152"/>
      <c r="K471" s="152"/>
      <c r="L471" s="152"/>
      <c r="M471" s="190"/>
      <c r="N471" s="190"/>
      <c r="O471" s="190"/>
      <c r="P471" s="176"/>
      <c r="Q471" s="177"/>
      <c r="R471" s="177"/>
    </row>
    <row r="472" spans="2:18" ht="15" x14ac:dyDescent="0.2">
      <c r="B472" s="192"/>
      <c r="C472" s="192"/>
      <c r="D472" s="192"/>
      <c r="E472" s="192"/>
      <c r="F472" s="189"/>
      <c r="G472" s="189"/>
      <c r="H472" s="189"/>
      <c r="I472" s="189"/>
      <c r="J472" s="152"/>
      <c r="K472" s="152"/>
      <c r="L472" s="152"/>
      <c r="M472" s="190"/>
      <c r="N472" s="190"/>
      <c r="O472" s="190"/>
      <c r="P472" s="176"/>
      <c r="Q472" s="177"/>
      <c r="R472" s="177"/>
    </row>
    <row r="473" spans="2:18" ht="15" x14ac:dyDescent="0.2">
      <c r="B473" s="192"/>
      <c r="C473" s="192"/>
      <c r="D473" s="192"/>
      <c r="E473" s="192"/>
      <c r="F473" s="189"/>
      <c r="G473" s="189"/>
      <c r="H473" s="189"/>
      <c r="I473" s="189"/>
      <c r="J473" s="152"/>
      <c r="K473" s="152"/>
      <c r="L473" s="152"/>
      <c r="M473" s="190"/>
      <c r="N473" s="190"/>
      <c r="O473" s="190"/>
      <c r="P473" s="176"/>
      <c r="Q473" s="177"/>
      <c r="R473" s="177"/>
    </row>
    <row r="474" spans="2:18" ht="15" x14ac:dyDescent="0.2">
      <c r="B474" s="192"/>
      <c r="C474" s="192"/>
      <c r="D474" s="192"/>
      <c r="E474" s="192"/>
      <c r="F474" s="189"/>
      <c r="G474" s="189"/>
      <c r="H474" s="189"/>
      <c r="I474" s="189"/>
      <c r="J474" s="152"/>
      <c r="K474" s="152"/>
      <c r="L474" s="152"/>
      <c r="M474" s="190"/>
      <c r="N474" s="190"/>
      <c r="O474" s="190"/>
      <c r="P474" s="176"/>
      <c r="Q474" s="177"/>
      <c r="R474" s="177"/>
    </row>
    <row r="475" spans="2:18" ht="15" x14ac:dyDescent="0.2">
      <c r="B475" s="192"/>
      <c r="C475" s="192"/>
      <c r="D475" s="192"/>
      <c r="E475" s="192"/>
      <c r="F475" s="189"/>
      <c r="G475" s="189"/>
      <c r="H475" s="189"/>
      <c r="I475" s="189"/>
      <c r="J475" s="152"/>
      <c r="K475" s="152"/>
      <c r="L475" s="152"/>
      <c r="M475" s="190"/>
      <c r="N475" s="190"/>
      <c r="O475" s="190"/>
      <c r="P475" s="176"/>
      <c r="Q475" s="177"/>
      <c r="R475" s="177"/>
    </row>
    <row r="476" spans="2:18" ht="15" x14ac:dyDescent="0.2">
      <c r="B476" s="192"/>
      <c r="C476" s="192"/>
      <c r="D476" s="192"/>
      <c r="E476" s="192"/>
      <c r="F476" s="189"/>
      <c r="G476" s="189"/>
      <c r="H476" s="189"/>
      <c r="I476" s="189"/>
      <c r="J476" s="152"/>
      <c r="K476" s="152"/>
      <c r="L476" s="152"/>
      <c r="M476" s="190"/>
      <c r="N476" s="190"/>
      <c r="O476" s="190"/>
      <c r="P476" s="176"/>
      <c r="Q476" s="177"/>
      <c r="R476" s="177"/>
    </row>
    <row r="477" spans="2:18" ht="15" x14ac:dyDescent="0.2">
      <c r="B477" s="192"/>
      <c r="C477" s="192"/>
      <c r="D477" s="192"/>
      <c r="E477" s="192"/>
      <c r="F477" s="189"/>
      <c r="G477" s="189"/>
      <c r="H477" s="189"/>
      <c r="I477" s="189"/>
      <c r="J477" s="152"/>
      <c r="K477" s="152"/>
      <c r="L477" s="152"/>
      <c r="M477" s="190"/>
      <c r="N477" s="190"/>
      <c r="O477" s="190"/>
      <c r="P477" s="176"/>
      <c r="Q477" s="177"/>
      <c r="R477" s="177"/>
    </row>
    <row r="478" spans="2:18" ht="15" x14ac:dyDescent="0.2">
      <c r="B478" s="192"/>
      <c r="C478" s="192"/>
      <c r="D478" s="192"/>
      <c r="E478" s="192"/>
      <c r="F478" s="189"/>
      <c r="G478" s="189"/>
      <c r="H478" s="189"/>
      <c r="I478" s="189"/>
      <c r="J478" s="152"/>
      <c r="K478" s="152"/>
      <c r="L478" s="152"/>
      <c r="M478" s="190"/>
      <c r="N478" s="190"/>
      <c r="O478" s="190"/>
      <c r="P478" s="176"/>
      <c r="Q478" s="177"/>
      <c r="R478" s="177"/>
    </row>
    <row r="479" spans="2:18" ht="15" x14ac:dyDescent="0.2">
      <c r="B479" s="192"/>
      <c r="C479" s="192"/>
      <c r="D479" s="192"/>
      <c r="E479" s="192"/>
      <c r="F479" s="189"/>
      <c r="G479" s="189"/>
      <c r="H479" s="189"/>
      <c r="I479" s="189"/>
      <c r="J479" s="152"/>
      <c r="K479" s="152"/>
      <c r="L479" s="152"/>
      <c r="M479" s="190"/>
      <c r="N479" s="190"/>
      <c r="O479" s="190"/>
      <c r="P479" s="176"/>
      <c r="Q479" s="177"/>
      <c r="R479" s="177"/>
    </row>
    <row r="480" spans="2:18" ht="15" x14ac:dyDescent="0.2">
      <c r="B480" s="192"/>
      <c r="C480" s="192"/>
      <c r="D480" s="192"/>
      <c r="E480" s="192"/>
      <c r="F480" s="189"/>
      <c r="G480" s="189"/>
      <c r="H480" s="189"/>
      <c r="I480" s="189"/>
      <c r="J480" s="152"/>
      <c r="K480" s="152"/>
      <c r="L480" s="152"/>
      <c r="M480" s="190"/>
      <c r="N480" s="190"/>
      <c r="O480" s="190"/>
      <c r="P480" s="176"/>
      <c r="Q480" s="177"/>
      <c r="R480" s="177"/>
    </row>
    <row r="481" spans="2:18" ht="15" x14ac:dyDescent="0.2">
      <c r="B481" s="192"/>
      <c r="C481" s="192"/>
      <c r="D481" s="192"/>
      <c r="E481" s="192"/>
      <c r="F481" s="189"/>
      <c r="G481" s="189"/>
      <c r="H481" s="189"/>
      <c r="I481" s="189"/>
      <c r="J481" s="152"/>
      <c r="K481" s="152"/>
      <c r="L481" s="152"/>
      <c r="M481" s="190"/>
      <c r="N481" s="190"/>
      <c r="O481" s="190"/>
      <c r="P481" s="176"/>
      <c r="Q481" s="177"/>
      <c r="R481" s="177"/>
    </row>
    <row r="482" spans="2:18" ht="15" x14ac:dyDescent="0.2">
      <c r="B482" s="192"/>
      <c r="C482" s="192"/>
      <c r="D482" s="192"/>
      <c r="E482" s="192"/>
      <c r="F482" s="189"/>
      <c r="G482" s="189"/>
      <c r="H482" s="189"/>
      <c r="I482" s="189"/>
      <c r="J482" s="152"/>
      <c r="K482" s="152"/>
      <c r="L482" s="152"/>
      <c r="M482" s="190"/>
      <c r="N482" s="190"/>
      <c r="O482" s="190"/>
      <c r="P482" s="176"/>
      <c r="Q482" s="177"/>
      <c r="R482" s="177"/>
    </row>
    <row r="483" spans="2:18" ht="15" x14ac:dyDescent="0.2">
      <c r="B483" s="192"/>
      <c r="C483" s="192"/>
      <c r="D483" s="192"/>
      <c r="E483" s="192"/>
      <c r="F483" s="189"/>
      <c r="G483" s="189"/>
      <c r="H483" s="189"/>
      <c r="I483" s="189"/>
      <c r="J483" s="152"/>
      <c r="K483" s="152"/>
      <c r="L483" s="152"/>
      <c r="M483" s="190"/>
      <c r="N483" s="190"/>
      <c r="O483" s="190"/>
      <c r="P483" s="176"/>
      <c r="Q483" s="177"/>
      <c r="R483" s="177"/>
    </row>
    <row r="484" spans="2:18" ht="15" x14ac:dyDescent="0.2">
      <c r="B484" s="192"/>
      <c r="C484" s="192"/>
      <c r="D484" s="192"/>
      <c r="E484" s="192"/>
      <c r="F484" s="189"/>
      <c r="G484" s="189"/>
      <c r="H484" s="189"/>
      <c r="I484" s="189"/>
      <c r="J484" s="152"/>
      <c r="K484" s="152"/>
      <c r="L484" s="152"/>
      <c r="M484" s="190"/>
      <c r="N484" s="190"/>
      <c r="O484" s="190"/>
      <c r="P484" s="176"/>
      <c r="Q484" s="177"/>
      <c r="R484" s="177"/>
    </row>
    <row r="485" spans="2:18" ht="15" x14ac:dyDescent="0.2">
      <c r="B485" s="192"/>
      <c r="C485" s="192"/>
      <c r="D485" s="192"/>
      <c r="E485" s="192"/>
      <c r="F485" s="189"/>
      <c r="G485" s="189"/>
      <c r="H485" s="189"/>
      <c r="I485" s="189"/>
      <c r="J485" s="152"/>
      <c r="K485" s="152"/>
      <c r="L485" s="152"/>
      <c r="M485" s="190"/>
      <c r="N485" s="190"/>
      <c r="O485" s="190"/>
      <c r="P485" s="176"/>
      <c r="Q485" s="177"/>
      <c r="R485" s="177"/>
    </row>
    <row r="486" spans="2:18" ht="15" x14ac:dyDescent="0.2">
      <c r="B486" s="192"/>
      <c r="C486" s="192"/>
      <c r="D486" s="192"/>
      <c r="E486" s="192"/>
      <c r="F486" s="189"/>
      <c r="G486" s="189"/>
      <c r="H486" s="189"/>
      <c r="I486" s="189"/>
      <c r="J486" s="152"/>
      <c r="K486" s="152"/>
      <c r="L486" s="152"/>
      <c r="M486" s="190"/>
      <c r="N486" s="190"/>
      <c r="O486" s="190"/>
      <c r="P486" s="176"/>
      <c r="Q486" s="177"/>
      <c r="R486" s="177"/>
    </row>
    <row r="487" spans="2:18" ht="15" x14ac:dyDescent="0.2">
      <c r="B487" s="192"/>
      <c r="C487" s="192"/>
      <c r="D487" s="192"/>
      <c r="E487" s="192"/>
      <c r="F487" s="189"/>
      <c r="G487" s="189"/>
      <c r="H487" s="189"/>
      <c r="I487" s="189"/>
      <c r="J487" s="152"/>
      <c r="K487" s="152"/>
      <c r="L487" s="152"/>
      <c r="M487" s="190"/>
      <c r="N487" s="190"/>
      <c r="O487" s="190"/>
      <c r="P487" s="176"/>
      <c r="Q487" s="177"/>
      <c r="R487" s="177"/>
    </row>
    <row r="488" spans="2:18" ht="15" x14ac:dyDescent="0.2">
      <c r="B488" s="192"/>
      <c r="C488" s="192"/>
      <c r="D488" s="192"/>
      <c r="E488" s="192"/>
      <c r="F488" s="189"/>
      <c r="G488" s="189"/>
      <c r="H488" s="189"/>
      <c r="I488" s="189"/>
      <c r="J488" s="152"/>
      <c r="K488" s="152"/>
      <c r="L488" s="152"/>
      <c r="M488" s="190"/>
      <c r="N488" s="190"/>
      <c r="O488" s="190"/>
      <c r="P488" s="176"/>
      <c r="Q488" s="177"/>
      <c r="R488" s="177"/>
    </row>
    <row r="489" spans="2:18" ht="15" x14ac:dyDescent="0.2">
      <c r="B489" s="192"/>
      <c r="C489" s="192"/>
      <c r="D489" s="192"/>
      <c r="E489" s="192"/>
      <c r="F489" s="189"/>
      <c r="G489" s="189"/>
      <c r="H489" s="189"/>
      <c r="I489" s="189"/>
      <c r="J489" s="152"/>
      <c r="K489" s="152"/>
      <c r="L489" s="152"/>
      <c r="M489" s="190"/>
      <c r="N489" s="190"/>
      <c r="O489" s="190"/>
      <c r="P489" s="176"/>
      <c r="Q489" s="177"/>
      <c r="R489" s="177"/>
    </row>
    <row r="490" spans="2:18" ht="15" x14ac:dyDescent="0.2">
      <c r="B490" s="192"/>
      <c r="C490" s="192"/>
      <c r="D490" s="192"/>
      <c r="E490" s="192"/>
      <c r="F490" s="189"/>
      <c r="G490" s="189"/>
      <c r="H490" s="189"/>
      <c r="I490" s="189"/>
      <c r="J490" s="152"/>
      <c r="K490" s="152"/>
      <c r="L490" s="152"/>
      <c r="M490" s="190"/>
      <c r="N490" s="190"/>
      <c r="O490" s="190"/>
      <c r="P490" s="176"/>
      <c r="Q490" s="177"/>
      <c r="R490" s="177"/>
    </row>
    <row r="491" spans="2:18" ht="15" x14ac:dyDescent="0.2">
      <c r="B491" s="192"/>
      <c r="C491" s="192"/>
      <c r="D491" s="192"/>
      <c r="E491" s="192"/>
      <c r="F491" s="189"/>
      <c r="G491" s="189"/>
      <c r="H491" s="189"/>
      <c r="I491" s="189"/>
      <c r="J491" s="152"/>
      <c r="K491" s="152"/>
      <c r="L491" s="152"/>
      <c r="M491" s="190"/>
      <c r="N491" s="190"/>
      <c r="O491" s="190"/>
      <c r="P491" s="176"/>
      <c r="Q491" s="177"/>
      <c r="R491" s="177"/>
    </row>
    <row r="492" spans="2:18" ht="15" x14ac:dyDescent="0.2">
      <c r="B492" s="192"/>
      <c r="C492" s="192"/>
      <c r="D492" s="192"/>
      <c r="E492" s="192"/>
      <c r="F492" s="189"/>
      <c r="G492" s="189"/>
      <c r="H492" s="189"/>
      <c r="I492" s="189"/>
      <c r="J492" s="152"/>
      <c r="K492" s="152"/>
      <c r="L492" s="152"/>
      <c r="M492" s="190"/>
      <c r="N492" s="190"/>
      <c r="O492" s="190"/>
      <c r="P492" s="176"/>
      <c r="Q492" s="177"/>
      <c r="R492" s="177"/>
    </row>
    <row r="493" spans="2:18" ht="15" x14ac:dyDescent="0.2">
      <c r="B493" s="192"/>
      <c r="C493" s="192"/>
      <c r="D493" s="192"/>
      <c r="E493" s="192"/>
      <c r="F493" s="189"/>
      <c r="G493" s="189"/>
      <c r="H493" s="189"/>
      <c r="I493" s="189"/>
      <c r="J493" s="152"/>
      <c r="K493" s="152"/>
      <c r="L493" s="152"/>
      <c r="M493" s="190"/>
      <c r="N493" s="190"/>
      <c r="O493" s="190"/>
      <c r="P493" s="176"/>
      <c r="Q493" s="177"/>
      <c r="R493" s="177"/>
    </row>
    <row r="494" spans="2:18" ht="15" x14ac:dyDescent="0.2">
      <c r="B494" s="192"/>
      <c r="C494" s="192"/>
      <c r="D494" s="192"/>
      <c r="E494" s="192"/>
      <c r="F494" s="189"/>
      <c r="G494" s="189"/>
      <c r="H494" s="189"/>
      <c r="I494" s="189"/>
      <c r="J494" s="152"/>
      <c r="K494" s="152"/>
      <c r="L494" s="152"/>
      <c r="M494" s="190"/>
      <c r="N494" s="190"/>
      <c r="O494" s="190"/>
      <c r="P494" s="176"/>
      <c r="Q494" s="177"/>
      <c r="R494" s="177"/>
    </row>
    <row r="495" spans="2:18" ht="15" x14ac:dyDescent="0.2">
      <c r="B495" s="192"/>
      <c r="C495" s="192"/>
      <c r="D495" s="192"/>
      <c r="E495" s="192"/>
      <c r="F495" s="189"/>
      <c r="G495" s="189"/>
      <c r="H495" s="189"/>
      <c r="I495" s="189"/>
      <c r="J495" s="152"/>
      <c r="K495" s="152"/>
      <c r="L495" s="152"/>
      <c r="M495" s="190"/>
      <c r="N495" s="190"/>
      <c r="O495" s="190"/>
      <c r="P495" s="176"/>
      <c r="Q495" s="177"/>
      <c r="R495" s="177"/>
    </row>
    <row r="496" spans="2:18" ht="15" x14ac:dyDescent="0.2">
      <c r="B496" s="192"/>
      <c r="C496" s="192"/>
      <c r="D496" s="192"/>
      <c r="E496" s="192"/>
      <c r="F496" s="189"/>
      <c r="G496" s="189"/>
      <c r="H496" s="189"/>
      <c r="I496" s="189"/>
      <c r="J496" s="152"/>
      <c r="K496" s="152"/>
      <c r="L496" s="152"/>
      <c r="M496" s="190"/>
      <c r="N496" s="190"/>
      <c r="O496" s="190"/>
      <c r="P496" s="176"/>
      <c r="Q496" s="177"/>
      <c r="R496" s="177"/>
    </row>
    <row r="497" spans="2:18" ht="15" x14ac:dyDescent="0.2">
      <c r="B497" s="192"/>
      <c r="C497" s="192"/>
      <c r="D497" s="192"/>
      <c r="E497" s="192"/>
      <c r="F497" s="189"/>
      <c r="G497" s="189"/>
      <c r="H497" s="189"/>
      <c r="I497" s="189"/>
      <c r="J497" s="152"/>
      <c r="K497" s="152"/>
      <c r="L497" s="152"/>
      <c r="M497" s="190"/>
      <c r="N497" s="190"/>
      <c r="O497" s="190"/>
      <c r="P497" s="176"/>
      <c r="Q497" s="177"/>
      <c r="R497" s="177"/>
    </row>
    <row r="498" spans="2:18" ht="15" x14ac:dyDescent="0.2">
      <c r="B498" s="192"/>
      <c r="C498" s="192"/>
      <c r="D498" s="192"/>
      <c r="E498" s="192"/>
      <c r="F498" s="189"/>
      <c r="G498" s="189"/>
      <c r="H498" s="189"/>
      <c r="I498" s="189"/>
      <c r="J498" s="152"/>
      <c r="K498" s="152"/>
      <c r="L498" s="152"/>
      <c r="M498" s="190"/>
      <c r="N498" s="190"/>
      <c r="O498" s="190"/>
      <c r="P498" s="176"/>
      <c r="Q498" s="177"/>
      <c r="R498" s="177"/>
    </row>
    <row r="499" spans="2:18" ht="15" x14ac:dyDescent="0.2">
      <c r="B499" s="192"/>
      <c r="C499" s="192"/>
      <c r="D499" s="192"/>
      <c r="E499" s="192"/>
      <c r="F499" s="189"/>
      <c r="G499" s="189"/>
      <c r="H499" s="189"/>
      <c r="I499" s="189"/>
      <c r="J499" s="152"/>
      <c r="K499" s="152"/>
      <c r="L499" s="152"/>
      <c r="M499" s="190"/>
      <c r="N499" s="190"/>
      <c r="O499" s="190"/>
      <c r="P499" s="176"/>
      <c r="Q499" s="177"/>
      <c r="R499" s="177"/>
    </row>
    <row r="500" spans="2:18" ht="15" x14ac:dyDescent="0.2">
      <c r="B500" s="192"/>
      <c r="C500" s="192"/>
      <c r="D500" s="192"/>
      <c r="E500" s="192"/>
      <c r="F500" s="189"/>
      <c r="G500" s="189"/>
      <c r="H500" s="189"/>
      <c r="I500" s="189"/>
      <c r="J500" s="152"/>
      <c r="K500" s="152"/>
      <c r="L500" s="152"/>
      <c r="M500" s="190"/>
      <c r="N500" s="190"/>
      <c r="O500" s="190"/>
      <c r="P500" s="176"/>
      <c r="Q500" s="177"/>
      <c r="R500" s="177"/>
    </row>
    <row r="501" spans="2:18" ht="15" x14ac:dyDescent="0.2">
      <c r="B501" s="192"/>
      <c r="C501" s="192"/>
      <c r="D501" s="192"/>
      <c r="E501" s="192"/>
      <c r="F501" s="189"/>
      <c r="G501" s="189"/>
      <c r="H501" s="189"/>
      <c r="I501" s="189"/>
      <c r="J501" s="152"/>
      <c r="K501" s="152"/>
      <c r="L501" s="152"/>
      <c r="M501" s="190"/>
      <c r="N501" s="190"/>
      <c r="O501" s="190"/>
      <c r="P501" s="176"/>
      <c r="Q501" s="177"/>
      <c r="R501" s="177"/>
    </row>
    <row r="502" spans="2:18" ht="15" x14ac:dyDescent="0.2">
      <c r="B502" s="192"/>
      <c r="C502" s="192"/>
      <c r="D502" s="192"/>
      <c r="E502" s="192"/>
      <c r="F502" s="189"/>
      <c r="G502" s="189"/>
      <c r="H502" s="189"/>
      <c r="I502" s="189"/>
      <c r="J502" s="152"/>
      <c r="K502" s="152"/>
      <c r="L502" s="152"/>
      <c r="M502" s="190"/>
      <c r="N502" s="190"/>
      <c r="O502" s="190"/>
      <c r="P502" s="176"/>
      <c r="Q502" s="177"/>
      <c r="R502" s="177"/>
    </row>
    <row r="503" spans="2:18" ht="15" x14ac:dyDescent="0.2">
      <c r="B503" s="192"/>
      <c r="C503" s="192"/>
      <c r="D503" s="192"/>
      <c r="E503" s="192"/>
      <c r="F503" s="189"/>
      <c r="G503" s="189"/>
      <c r="H503" s="189"/>
      <c r="I503" s="189"/>
      <c r="J503" s="152"/>
      <c r="K503" s="152"/>
      <c r="L503" s="152"/>
      <c r="M503" s="190"/>
      <c r="N503" s="190"/>
      <c r="O503" s="190"/>
      <c r="P503" s="176"/>
      <c r="Q503" s="177"/>
      <c r="R503" s="177"/>
    </row>
    <row r="504" spans="2:18" ht="15" x14ac:dyDescent="0.2">
      <c r="B504" s="192"/>
      <c r="C504" s="192"/>
      <c r="D504" s="192"/>
      <c r="E504" s="192"/>
      <c r="F504" s="189"/>
      <c r="G504" s="189"/>
      <c r="H504" s="189"/>
      <c r="I504" s="189"/>
      <c r="J504" s="152"/>
      <c r="K504" s="152"/>
      <c r="L504" s="152"/>
      <c r="M504" s="190"/>
      <c r="N504" s="190"/>
      <c r="O504" s="190"/>
      <c r="P504" s="176"/>
      <c r="Q504" s="177"/>
      <c r="R504" s="177"/>
    </row>
    <row r="505" spans="2:18" ht="15" x14ac:dyDescent="0.2">
      <c r="B505" s="192"/>
      <c r="C505" s="192"/>
      <c r="D505" s="192"/>
      <c r="E505" s="192"/>
      <c r="F505" s="189"/>
      <c r="G505" s="189"/>
      <c r="H505" s="189"/>
      <c r="I505" s="189"/>
      <c r="J505" s="152"/>
      <c r="K505" s="152"/>
      <c r="L505" s="152"/>
      <c r="M505" s="190"/>
      <c r="N505" s="190"/>
      <c r="O505" s="190"/>
      <c r="P505" s="176"/>
      <c r="Q505" s="177"/>
      <c r="R505" s="177"/>
    </row>
    <row r="506" spans="2:18" ht="15" x14ac:dyDescent="0.2">
      <c r="B506" s="192"/>
      <c r="C506" s="192"/>
      <c r="D506" s="192"/>
      <c r="E506" s="192"/>
      <c r="F506" s="189"/>
      <c r="G506" s="189"/>
      <c r="H506" s="189"/>
      <c r="I506" s="189"/>
      <c r="J506" s="152"/>
      <c r="K506" s="152"/>
      <c r="L506" s="152"/>
      <c r="M506" s="190"/>
      <c r="N506" s="190"/>
      <c r="O506" s="190"/>
      <c r="P506" s="176"/>
      <c r="Q506" s="177"/>
      <c r="R506" s="177"/>
    </row>
    <row r="507" spans="2:18" ht="15" x14ac:dyDescent="0.2">
      <c r="B507" s="192"/>
      <c r="C507" s="192"/>
      <c r="D507" s="192"/>
      <c r="E507" s="192"/>
      <c r="F507" s="189"/>
      <c r="G507" s="189"/>
      <c r="H507" s="189"/>
      <c r="I507" s="189"/>
      <c r="J507" s="152"/>
      <c r="K507" s="152"/>
      <c r="L507" s="152"/>
      <c r="M507" s="190"/>
      <c r="N507" s="190"/>
      <c r="O507" s="190"/>
      <c r="P507" s="176"/>
      <c r="Q507" s="177"/>
      <c r="R507" s="177"/>
    </row>
    <row r="508" spans="2:18" ht="15" x14ac:dyDescent="0.2">
      <c r="B508" s="192"/>
      <c r="C508" s="192"/>
      <c r="D508" s="192"/>
      <c r="E508" s="192"/>
      <c r="F508" s="189"/>
      <c r="G508" s="189"/>
      <c r="H508" s="189"/>
      <c r="I508" s="189"/>
      <c r="J508" s="152"/>
      <c r="K508" s="152"/>
      <c r="L508" s="152"/>
      <c r="M508" s="190"/>
      <c r="N508" s="190"/>
      <c r="O508" s="190"/>
      <c r="P508" s="176"/>
      <c r="Q508" s="177"/>
      <c r="R508" s="177"/>
    </row>
    <row r="509" spans="2:18" ht="15" x14ac:dyDescent="0.2">
      <c r="B509" s="192"/>
      <c r="C509" s="192"/>
      <c r="D509" s="192"/>
      <c r="E509" s="192"/>
      <c r="F509" s="189"/>
      <c r="G509" s="189"/>
      <c r="H509" s="189"/>
      <c r="I509" s="189"/>
      <c r="J509" s="152"/>
      <c r="K509" s="152"/>
      <c r="L509" s="152"/>
      <c r="M509" s="190"/>
      <c r="N509" s="190"/>
      <c r="O509" s="190"/>
      <c r="P509" s="176"/>
      <c r="Q509" s="177"/>
      <c r="R509" s="177"/>
    </row>
    <row r="510" spans="2:18" ht="15" x14ac:dyDescent="0.2">
      <c r="B510" s="192"/>
      <c r="C510" s="192"/>
      <c r="D510" s="192"/>
      <c r="E510" s="192"/>
      <c r="F510" s="189"/>
      <c r="G510" s="189"/>
      <c r="H510" s="189"/>
      <c r="I510" s="189"/>
      <c r="J510" s="152"/>
      <c r="K510" s="152"/>
      <c r="L510" s="152"/>
      <c r="M510" s="190"/>
      <c r="N510" s="190"/>
      <c r="O510" s="190"/>
      <c r="P510" s="176"/>
      <c r="Q510" s="177"/>
      <c r="R510" s="177"/>
    </row>
    <row r="511" spans="2:18" ht="15" x14ac:dyDescent="0.2">
      <c r="B511" s="192"/>
      <c r="C511" s="192"/>
      <c r="D511" s="192"/>
      <c r="E511" s="192"/>
      <c r="F511" s="189"/>
      <c r="G511" s="189"/>
      <c r="H511" s="189"/>
      <c r="I511" s="189"/>
      <c r="J511" s="152"/>
      <c r="K511" s="152"/>
      <c r="L511" s="152"/>
      <c r="M511" s="190"/>
      <c r="N511" s="190"/>
      <c r="O511" s="190"/>
      <c r="P511" s="176"/>
      <c r="Q511" s="177"/>
      <c r="R511" s="177"/>
    </row>
    <row r="512" spans="2:18" ht="15" x14ac:dyDescent="0.2">
      <c r="B512" s="192"/>
      <c r="C512" s="192"/>
      <c r="D512" s="192"/>
      <c r="E512" s="192"/>
      <c r="F512" s="189"/>
      <c r="G512" s="189"/>
      <c r="H512" s="189"/>
      <c r="I512" s="189"/>
      <c r="J512" s="152"/>
      <c r="K512" s="152"/>
      <c r="L512" s="152"/>
      <c r="M512" s="190"/>
      <c r="N512" s="190"/>
      <c r="O512" s="190"/>
      <c r="P512" s="176"/>
      <c r="Q512" s="177"/>
      <c r="R512" s="177"/>
    </row>
    <row r="513" spans="2:18" ht="15" x14ac:dyDescent="0.2">
      <c r="B513" s="192"/>
      <c r="C513" s="192"/>
      <c r="D513" s="192"/>
      <c r="E513" s="192"/>
      <c r="F513" s="189"/>
      <c r="G513" s="189"/>
      <c r="H513" s="189"/>
      <c r="I513" s="189"/>
      <c r="J513" s="152"/>
      <c r="K513" s="152"/>
      <c r="L513" s="152"/>
      <c r="M513" s="190"/>
      <c r="N513" s="190"/>
      <c r="O513" s="190"/>
      <c r="P513" s="176"/>
      <c r="Q513" s="177"/>
      <c r="R513" s="177"/>
    </row>
    <row r="514" spans="2:18" ht="15" x14ac:dyDescent="0.2">
      <c r="B514" s="192"/>
      <c r="C514" s="192"/>
      <c r="D514" s="192"/>
      <c r="E514" s="192"/>
      <c r="F514" s="189"/>
      <c r="G514" s="189"/>
      <c r="H514" s="189"/>
      <c r="I514" s="189"/>
      <c r="J514" s="152"/>
      <c r="K514" s="152"/>
      <c r="L514" s="152"/>
      <c r="M514" s="190"/>
      <c r="N514" s="190"/>
      <c r="O514" s="190"/>
      <c r="P514" s="176"/>
      <c r="Q514" s="177"/>
      <c r="R514" s="177"/>
    </row>
    <row r="515" spans="2:18" ht="15" x14ac:dyDescent="0.2">
      <c r="B515" s="192"/>
      <c r="C515" s="192"/>
      <c r="D515" s="192"/>
      <c r="E515" s="192"/>
      <c r="F515" s="189"/>
      <c r="G515" s="189"/>
      <c r="H515" s="189"/>
      <c r="I515" s="189"/>
      <c r="J515" s="152"/>
      <c r="K515" s="152"/>
      <c r="L515" s="152"/>
      <c r="M515" s="190"/>
      <c r="N515" s="190"/>
      <c r="O515" s="190"/>
      <c r="P515" s="176"/>
      <c r="Q515" s="177"/>
      <c r="R515" s="177"/>
    </row>
    <row r="516" spans="2:18" ht="15" x14ac:dyDescent="0.2">
      <c r="B516" s="192"/>
      <c r="C516" s="192"/>
      <c r="D516" s="192"/>
      <c r="E516" s="192"/>
      <c r="F516" s="189"/>
      <c r="G516" s="189"/>
      <c r="H516" s="189"/>
      <c r="I516" s="189"/>
      <c r="J516" s="152"/>
      <c r="K516" s="152"/>
      <c r="L516" s="152"/>
      <c r="M516" s="190"/>
      <c r="N516" s="190"/>
      <c r="O516" s="190"/>
      <c r="P516" s="176"/>
      <c r="Q516" s="177"/>
      <c r="R516" s="177"/>
    </row>
    <row r="517" spans="2:18" ht="15" x14ac:dyDescent="0.2">
      <c r="B517" s="192"/>
      <c r="C517" s="192"/>
      <c r="D517" s="192"/>
      <c r="E517" s="192"/>
      <c r="F517" s="189"/>
      <c r="G517" s="189"/>
      <c r="H517" s="189"/>
      <c r="I517" s="189"/>
      <c r="J517" s="152"/>
      <c r="K517" s="152"/>
      <c r="L517" s="152"/>
      <c r="M517" s="190"/>
      <c r="N517" s="190"/>
      <c r="O517" s="190"/>
      <c r="P517" s="176"/>
      <c r="Q517" s="177"/>
      <c r="R517" s="177"/>
    </row>
    <row r="518" spans="2:18" ht="15" x14ac:dyDescent="0.2">
      <c r="B518" s="192"/>
      <c r="C518" s="192"/>
      <c r="D518" s="192"/>
      <c r="E518" s="192"/>
      <c r="F518" s="189"/>
      <c r="G518" s="189"/>
      <c r="H518" s="189"/>
      <c r="I518" s="189"/>
      <c r="J518" s="152"/>
      <c r="K518" s="152"/>
      <c r="L518" s="152"/>
      <c r="M518" s="190"/>
      <c r="N518" s="190"/>
      <c r="O518" s="190"/>
      <c r="P518" s="176"/>
      <c r="Q518" s="177"/>
      <c r="R518" s="177"/>
    </row>
    <row r="519" spans="2:18" ht="15" x14ac:dyDescent="0.2">
      <c r="B519" s="192"/>
      <c r="C519" s="192"/>
      <c r="D519" s="192"/>
      <c r="E519" s="192"/>
      <c r="F519" s="189"/>
      <c r="G519" s="189"/>
      <c r="H519" s="189"/>
      <c r="I519" s="189"/>
      <c r="J519" s="152"/>
      <c r="K519" s="152"/>
      <c r="L519" s="152"/>
      <c r="M519" s="190"/>
      <c r="N519" s="190"/>
      <c r="O519" s="190"/>
      <c r="P519" s="176"/>
      <c r="Q519" s="177"/>
      <c r="R519" s="177"/>
    </row>
    <row r="520" spans="2:18" ht="15" x14ac:dyDescent="0.2">
      <c r="B520" s="192"/>
      <c r="C520" s="192"/>
      <c r="D520" s="192"/>
      <c r="E520" s="192"/>
      <c r="F520" s="189"/>
      <c r="G520" s="189"/>
      <c r="H520" s="189"/>
      <c r="I520" s="189"/>
      <c r="J520" s="152"/>
      <c r="K520" s="152"/>
      <c r="L520" s="152"/>
      <c r="M520" s="190"/>
      <c r="N520" s="190"/>
      <c r="O520" s="190"/>
      <c r="P520" s="176"/>
      <c r="Q520" s="177"/>
      <c r="R520" s="177"/>
    </row>
    <row r="521" spans="2:18" ht="15" x14ac:dyDescent="0.2">
      <c r="B521" s="192"/>
      <c r="C521" s="192"/>
      <c r="D521" s="192"/>
      <c r="E521" s="192"/>
      <c r="F521" s="189"/>
      <c r="G521" s="189"/>
      <c r="H521" s="189"/>
      <c r="I521" s="189"/>
      <c r="J521" s="152"/>
      <c r="K521" s="152"/>
      <c r="L521" s="152"/>
      <c r="M521" s="190"/>
      <c r="N521" s="190"/>
      <c r="O521" s="190"/>
      <c r="P521" s="176"/>
      <c r="Q521" s="177"/>
      <c r="R521" s="177"/>
    </row>
    <row r="522" spans="2:18" ht="15" x14ac:dyDescent="0.2">
      <c r="B522" s="192"/>
      <c r="C522" s="192"/>
      <c r="D522" s="192"/>
      <c r="E522" s="192"/>
      <c r="F522" s="189"/>
      <c r="G522" s="189"/>
      <c r="H522" s="189"/>
      <c r="I522" s="189"/>
      <c r="J522" s="152"/>
      <c r="K522" s="152"/>
      <c r="L522" s="152"/>
      <c r="M522" s="190"/>
      <c r="N522" s="190"/>
      <c r="O522" s="190"/>
      <c r="P522" s="176"/>
      <c r="Q522" s="177"/>
      <c r="R522" s="177"/>
    </row>
    <row r="523" spans="2:18" ht="15" x14ac:dyDescent="0.2">
      <c r="B523" s="192"/>
      <c r="C523" s="192"/>
      <c r="D523" s="192"/>
      <c r="E523" s="192"/>
      <c r="F523" s="189"/>
      <c r="G523" s="189"/>
      <c r="H523" s="189"/>
      <c r="I523" s="189"/>
      <c r="J523" s="152"/>
      <c r="K523" s="152"/>
      <c r="L523" s="152"/>
      <c r="M523" s="190"/>
      <c r="N523" s="190"/>
      <c r="O523" s="190"/>
      <c r="P523" s="176"/>
      <c r="Q523" s="177"/>
      <c r="R523" s="177"/>
    </row>
    <row r="524" spans="2:18" ht="15" x14ac:dyDescent="0.2">
      <c r="B524" s="192"/>
      <c r="C524" s="192"/>
      <c r="D524" s="192"/>
      <c r="E524" s="192"/>
      <c r="F524" s="189"/>
      <c r="G524" s="189"/>
      <c r="H524" s="189"/>
      <c r="I524" s="189"/>
      <c r="J524" s="152"/>
      <c r="K524" s="152"/>
      <c r="L524" s="152"/>
      <c r="M524" s="190"/>
      <c r="N524" s="190"/>
      <c r="O524" s="190"/>
      <c r="P524" s="176"/>
      <c r="Q524" s="177"/>
      <c r="R524" s="177"/>
    </row>
    <row r="525" spans="2:18" ht="15" x14ac:dyDescent="0.2">
      <c r="B525" s="192"/>
      <c r="C525" s="192"/>
      <c r="D525" s="192"/>
      <c r="E525" s="192"/>
      <c r="F525" s="189"/>
      <c r="G525" s="189"/>
      <c r="H525" s="189"/>
      <c r="I525" s="189"/>
      <c r="J525" s="152"/>
      <c r="K525" s="152"/>
      <c r="L525" s="152"/>
      <c r="M525" s="190"/>
      <c r="N525" s="190"/>
      <c r="O525" s="190"/>
      <c r="P525" s="176"/>
      <c r="Q525" s="177"/>
      <c r="R525" s="177"/>
    </row>
    <row r="526" spans="2:18" ht="15" x14ac:dyDescent="0.2">
      <c r="B526" s="192"/>
      <c r="C526" s="192"/>
      <c r="D526" s="192"/>
      <c r="E526" s="192"/>
      <c r="F526" s="189"/>
      <c r="G526" s="189"/>
      <c r="H526" s="189"/>
      <c r="I526" s="189"/>
      <c r="J526" s="152"/>
      <c r="K526" s="152"/>
      <c r="L526" s="152"/>
      <c r="M526" s="190"/>
      <c r="N526" s="190"/>
      <c r="O526" s="190"/>
      <c r="P526" s="176"/>
      <c r="Q526" s="177"/>
      <c r="R526" s="177"/>
    </row>
    <row r="527" spans="2:18" ht="15" x14ac:dyDescent="0.2">
      <c r="B527" s="192"/>
      <c r="C527" s="192"/>
      <c r="D527" s="192"/>
      <c r="E527" s="192"/>
      <c r="F527" s="189"/>
      <c r="G527" s="189"/>
      <c r="H527" s="189"/>
      <c r="I527" s="189"/>
      <c r="J527" s="152"/>
      <c r="K527" s="152"/>
      <c r="L527" s="152"/>
      <c r="M527" s="190"/>
      <c r="N527" s="190"/>
      <c r="O527" s="190"/>
      <c r="P527" s="176"/>
      <c r="Q527" s="177"/>
      <c r="R527" s="177"/>
    </row>
    <row r="528" spans="2:18" ht="15" x14ac:dyDescent="0.2">
      <c r="B528" s="192"/>
      <c r="C528" s="192"/>
      <c r="D528" s="192"/>
      <c r="E528" s="192"/>
      <c r="F528" s="189"/>
      <c r="G528" s="189"/>
      <c r="H528" s="189"/>
      <c r="I528" s="189"/>
      <c r="J528" s="152"/>
      <c r="K528" s="152"/>
      <c r="L528" s="152"/>
      <c r="M528" s="190"/>
      <c r="N528" s="190"/>
      <c r="O528" s="190"/>
      <c r="P528" s="176"/>
      <c r="Q528" s="177"/>
      <c r="R528" s="177"/>
    </row>
    <row r="529" spans="2:18" ht="15" x14ac:dyDescent="0.2">
      <c r="B529" s="192"/>
      <c r="C529" s="192"/>
      <c r="D529" s="192"/>
      <c r="E529" s="192"/>
      <c r="F529" s="189"/>
      <c r="G529" s="189"/>
      <c r="H529" s="189"/>
      <c r="I529" s="189"/>
      <c r="J529" s="152"/>
      <c r="K529" s="152"/>
      <c r="L529" s="152"/>
      <c r="M529" s="190"/>
      <c r="N529" s="190"/>
      <c r="O529" s="190"/>
      <c r="P529" s="176"/>
      <c r="Q529" s="177"/>
      <c r="R529" s="177"/>
    </row>
    <row r="530" spans="2:18" ht="15" x14ac:dyDescent="0.2">
      <c r="B530" s="192"/>
      <c r="C530" s="192"/>
      <c r="D530" s="192"/>
      <c r="E530" s="192"/>
      <c r="F530" s="189"/>
      <c r="G530" s="189"/>
      <c r="H530" s="189"/>
      <c r="I530" s="189"/>
      <c r="J530" s="152"/>
      <c r="K530" s="152"/>
      <c r="L530" s="152"/>
      <c r="M530" s="190"/>
      <c r="N530" s="190"/>
      <c r="O530" s="190"/>
      <c r="P530" s="176"/>
      <c r="Q530" s="177"/>
      <c r="R530" s="177"/>
    </row>
    <row r="531" spans="2:18" ht="15" x14ac:dyDescent="0.2">
      <c r="B531" s="192"/>
      <c r="C531" s="192"/>
      <c r="D531" s="192"/>
      <c r="E531" s="192"/>
      <c r="F531" s="189"/>
      <c r="G531" s="189"/>
      <c r="H531" s="189"/>
      <c r="I531" s="189"/>
      <c r="J531" s="152"/>
      <c r="K531" s="152"/>
      <c r="L531" s="152"/>
      <c r="M531" s="190"/>
      <c r="N531" s="190"/>
      <c r="O531" s="190"/>
      <c r="P531" s="176"/>
      <c r="Q531" s="177"/>
      <c r="R531" s="177"/>
    </row>
    <row r="532" spans="2:18" ht="15" x14ac:dyDescent="0.2">
      <c r="B532" s="192"/>
      <c r="C532" s="192"/>
      <c r="D532" s="192"/>
      <c r="E532" s="192"/>
      <c r="F532" s="189"/>
      <c r="G532" s="189"/>
      <c r="H532" s="189"/>
      <c r="I532" s="189"/>
      <c r="J532" s="152"/>
      <c r="K532" s="152"/>
      <c r="L532" s="152"/>
      <c r="M532" s="190"/>
      <c r="N532" s="190"/>
      <c r="O532" s="190"/>
      <c r="P532" s="176"/>
      <c r="Q532" s="177"/>
      <c r="R532" s="177"/>
    </row>
    <row r="533" spans="2:18" ht="15" x14ac:dyDescent="0.2">
      <c r="B533" s="192"/>
      <c r="C533" s="192"/>
      <c r="D533" s="192"/>
      <c r="E533" s="192"/>
      <c r="F533" s="189"/>
      <c r="G533" s="189"/>
      <c r="H533" s="189"/>
      <c r="I533" s="189"/>
      <c r="J533" s="152"/>
      <c r="K533" s="152"/>
      <c r="L533" s="152"/>
      <c r="M533" s="190"/>
      <c r="N533" s="190"/>
      <c r="O533" s="190"/>
      <c r="P533" s="176"/>
      <c r="Q533" s="177"/>
      <c r="R533" s="177"/>
    </row>
    <row r="534" spans="2:18" ht="15" x14ac:dyDescent="0.2">
      <c r="B534" s="192"/>
      <c r="C534" s="192"/>
      <c r="D534" s="192"/>
      <c r="E534" s="192"/>
      <c r="F534" s="189"/>
      <c r="G534" s="189"/>
      <c r="H534" s="189"/>
      <c r="I534" s="189"/>
      <c r="J534" s="152"/>
      <c r="K534" s="152"/>
      <c r="L534" s="152"/>
      <c r="M534" s="190"/>
      <c r="N534" s="190"/>
      <c r="O534" s="190"/>
      <c r="P534" s="176"/>
      <c r="Q534" s="177"/>
      <c r="R534" s="177"/>
    </row>
    <row r="535" spans="2:18" ht="15" x14ac:dyDescent="0.2">
      <c r="B535" s="192"/>
      <c r="C535" s="192"/>
      <c r="D535" s="192"/>
      <c r="E535" s="192"/>
      <c r="F535" s="189"/>
      <c r="G535" s="189"/>
      <c r="H535" s="189"/>
      <c r="I535" s="189"/>
      <c r="J535" s="152"/>
      <c r="K535" s="152"/>
      <c r="L535" s="152"/>
      <c r="M535" s="190"/>
      <c r="N535" s="190"/>
      <c r="O535" s="190"/>
      <c r="P535" s="176"/>
      <c r="Q535" s="177"/>
      <c r="R535" s="177"/>
    </row>
    <row r="536" spans="2:18" ht="15" x14ac:dyDescent="0.2">
      <c r="B536" s="192"/>
      <c r="C536" s="192"/>
      <c r="D536" s="192"/>
      <c r="E536" s="192"/>
      <c r="F536" s="189"/>
      <c r="G536" s="189"/>
      <c r="H536" s="189"/>
      <c r="I536" s="189"/>
      <c r="J536" s="152"/>
      <c r="K536" s="152"/>
      <c r="L536" s="152"/>
      <c r="M536" s="190"/>
      <c r="N536" s="190"/>
      <c r="O536" s="190"/>
      <c r="P536" s="176"/>
      <c r="Q536" s="177"/>
      <c r="R536" s="177"/>
    </row>
    <row r="537" spans="2:18" ht="15" x14ac:dyDescent="0.2">
      <c r="B537" s="192"/>
      <c r="C537" s="192"/>
      <c r="D537" s="192"/>
      <c r="E537" s="192"/>
      <c r="F537" s="189"/>
      <c r="G537" s="189"/>
      <c r="H537" s="189"/>
      <c r="I537" s="189"/>
      <c r="J537" s="152"/>
      <c r="K537" s="152"/>
      <c r="L537" s="152"/>
      <c r="M537" s="190"/>
      <c r="N537" s="190"/>
      <c r="O537" s="190"/>
      <c r="P537" s="176"/>
      <c r="Q537" s="177"/>
      <c r="R537" s="177"/>
    </row>
    <row r="538" spans="2:18" ht="15" x14ac:dyDescent="0.2">
      <c r="B538" s="192"/>
      <c r="C538" s="192"/>
      <c r="D538" s="192"/>
      <c r="E538" s="192"/>
      <c r="F538" s="189"/>
      <c r="G538" s="189"/>
      <c r="H538" s="189"/>
      <c r="I538" s="189"/>
      <c r="J538" s="152"/>
      <c r="K538" s="152"/>
      <c r="L538" s="152"/>
      <c r="M538" s="190"/>
      <c r="N538" s="190"/>
      <c r="O538" s="190"/>
      <c r="P538" s="176"/>
      <c r="Q538" s="177"/>
      <c r="R538" s="177"/>
    </row>
    <row r="539" spans="2:18" ht="15" x14ac:dyDescent="0.2">
      <c r="B539" s="192"/>
      <c r="C539" s="192"/>
      <c r="D539" s="192"/>
      <c r="E539" s="192"/>
      <c r="F539" s="189"/>
      <c r="G539" s="189"/>
      <c r="H539" s="189"/>
      <c r="I539" s="189"/>
      <c r="J539" s="152"/>
      <c r="K539" s="152"/>
      <c r="L539" s="152"/>
      <c r="M539" s="190"/>
      <c r="N539" s="190"/>
      <c r="O539" s="190"/>
      <c r="P539" s="176"/>
      <c r="Q539" s="177"/>
      <c r="R539" s="177"/>
    </row>
    <row r="540" spans="2:18" ht="15" x14ac:dyDescent="0.2">
      <c r="B540" s="192"/>
      <c r="C540" s="192"/>
      <c r="D540" s="192"/>
      <c r="E540" s="192"/>
      <c r="F540" s="189"/>
      <c r="G540" s="189"/>
      <c r="H540" s="189"/>
      <c r="I540" s="189"/>
      <c r="J540" s="152"/>
      <c r="K540" s="152"/>
      <c r="L540" s="152"/>
      <c r="M540" s="190"/>
      <c r="N540" s="190"/>
      <c r="O540" s="190"/>
      <c r="P540" s="176"/>
      <c r="Q540" s="177"/>
      <c r="R540" s="177"/>
    </row>
    <row r="541" spans="2:18" ht="15" x14ac:dyDescent="0.2">
      <c r="B541" s="192"/>
      <c r="C541" s="192"/>
      <c r="D541" s="192"/>
      <c r="E541" s="192"/>
      <c r="F541" s="189"/>
      <c r="G541" s="189"/>
      <c r="H541" s="189"/>
      <c r="I541" s="189"/>
      <c r="J541" s="152"/>
      <c r="K541" s="152"/>
      <c r="L541" s="152"/>
      <c r="M541" s="190"/>
      <c r="N541" s="190"/>
      <c r="O541" s="190"/>
      <c r="P541" s="176"/>
      <c r="Q541" s="177"/>
      <c r="R541" s="177"/>
    </row>
    <row r="542" spans="2:18" ht="15" x14ac:dyDescent="0.2">
      <c r="B542" s="192"/>
      <c r="C542" s="192"/>
      <c r="D542" s="192"/>
      <c r="E542" s="192"/>
      <c r="F542" s="189"/>
      <c r="G542" s="189"/>
      <c r="H542" s="189"/>
      <c r="I542" s="189"/>
      <c r="J542" s="152"/>
      <c r="K542" s="152"/>
      <c r="L542" s="152"/>
      <c r="M542" s="190"/>
      <c r="N542" s="190"/>
      <c r="O542" s="190"/>
      <c r="P542" s="176"/>
      <c r="Q542" s="177"/>
      <c r="R542" s="177"/>
    </row>
    <row r="543" spans="2:18" ht="15" x14ac:dyDescent="0.2">
      <c r="B543" s="192"/>
      <c r="C543" s="192"/>
      <c r="D543" s="192"/>
      <c r="E543" s="192"/>
      <c r="F543" s="189"/>
      <c r="G543" s="189"/>
      <c r="H543" s="189"/>
      <c r="I543" s="189"/>
      <c r="J543" s="152"/>
      <c r="K543" s="152"/>
      <c r="L543" s="152"/>
      <c r="M543" s="190"/>
      <c r="N543" s="190"/>
      <c r="O543" s="190"/>
      <c r="P543" s="176"/>
      <c r="Q543" s="177"/>
      <c r="R543" s="177"/>
    </row>
    <row r="544" spans="2:18" ht="15" x14ac:dyDescent="0.2">
      <c r="B544" s="192"/>
      <c r="C544" s="192"/>
      <c r="D544" s="192"/>
      <c r="E544" s="192"/>
      <c r="F544" s="189"/>
      <c r="G544" s="189"/>
      <c r="H544" s="189"/>
      <c r="I544" s="189"/>
      <c r="J544" s="152"/>
      <c r="K544" s="152"/>
      <c r="L544" s="152"/>
      <c r="M544" s="190"/>
      <c r="N544" s="190"/>
      <c r="O544" s="190"/>
      <c r="P544" s="176"/>
      <c r="Q544" s="177"/>
      <c r="R544" s="177"/>
    </row>
    <row r="545" spans="2:18" ht="15" x14ac:dyDescent="0.2">
      <c r="B545" s="192"/>
      <c r="C545" s="192"/>
      <c r="D545" s="192"/>
      <c r="E545" s="192"/>
      <c r="F545" s="189"/>
      <c r="G545" s="189"/>
      <c r="H545" s="189"/>
      <c r="I545" s="189"/>
      <c r="J545" s="152"/>
      <c r="K545" s="152"/>
      <c r="L545" s="152"/>
      <c r="M545" s="190"/>
      <c r="N545" s="190"/>
      <c r="O545" s="190"/>
      <c r="P545" s="176"/>
      <c r="Q545" s="177"/>
      <c r="R545" s="177"/>
    </row>
    <row r="546" spans="2:18" ht="15" x14ac:dyDescent="0.2">
      <c r="B546" s="192"/>
      <c r="C546" s="192"/>
      <c r="D546" s="192"/>
      <c r="E546" s="192"/>
      <c r="F546" s="189"/>
      <c r="G546" s="189"/>
      <c r="H546" s="189"/>
      <c r="I546" s="189"/>
      <c r="J546" s="152"/>
      <c r="K546" s="152"/>
      <c r="L546" s="152"/>
      <c r="M546" s="190"/>
      <c r="N546" s="190"/>
      <c r="O546" s="190"/>
      <c r="P546" s="176"/>
      <c r="Q546" s="177"/>
      <c r="R546" s="177"/>
    </row>
    <row r="547" spans="2:18" ht="15" x14ac:dyDescent="0.2">
      <c r="B547" s="192"/>
      <c r="C547" s="192"/>
      <c r="D547" s="192"/>
      <c r="E547" s="192"/>
      <c r="F547" s="189"/>
      <c r="G547" s="189"/>
      <c r="H547" s="189"/>
      <c r="I547" s="189"/>
      <c r="J547" s="152"/>
      <c r="K547" s="152"/>
      <c r="L547" s="152"/>
      <c r="M547" s="190"/>
      <c r="N547" s="190"/>
      <c r="O547" s="190"/>
      <c r="P547" s="176"/>
      <c r="Q547" s="177"/>
      <c r="R547" s="177"/>
    </row>
    <row r="548" spans="2:18" ht="15" x14ac:dyDescent="0.2">
      <c r="B548" s="192"/>
      <c r="C548" s="192"/>
      <c r="D548" s="192"/>
      <c r="E548" s="192"/>
      <c r="F548" s="189"/>
      <c r="G548" s="189"/>
      <c r="H548" s="189"/>
      <c r="I548" s="189"/>
      <c r="J548" s="152"/>
      <c r="K548" s="152"/>
      <c r="L548" s="152"/>
      <c r="M548" s="190"/>
      <c r="N548" s="190"/>
      <c r="O548" s="190"/>
      <c r="P548" s="176"/>
      <c r="Q548" s="177"/>
      <c r="R548" s="177"/>
    </row>
    <row r="549" spans="2:18" ht="15" x14ac:dyDescent="0.2">
      <c r="B549" s="192"/>
      <c r="C549" s="192"/>
      <c r="D549" s="192"/>
      <c r="E549" s="192"/>
      <c r="F549" s="189"/>
      <c r="G549" s="189"/>
      <c r="H549" s="189"/>
      <c r="I549" s="189"/>
      <c r="J549" s="152"/>
      <c r="K549" s="152"/>
      <c r="L549" s="152"/>
      <c r="M549" s="190"/>
      <c r="N549" s="190"/>
      <c r="O549" s="190"/>
      <c r="P549" s="176"/>
      <c r="Q549" s="177"/>
      <c r="R549" s="177"/>
    </row>
    <row r="550" spans="2:18" ht="15" x14ac:dyDescent="0.2">
      <c r="B550" s="192"/>
      <c r="C550" s="192"/>
      <c r="D550" s="192"/>
      <c r="E550" s="192"/>
      <c r="F550" s="189"/>
      <c r="G550" s="189"/>
      <c r="H550" s="189"/>
      <c r="I550" s="189"/>
      <c r="J550" s="152"/>
      <c r="K550" s="152"/>
      <c r="L550" s="152"/>
      <c r="M550" s="190"/>
      <c r="N550" s="190"/>
      <c r="O550" s="190"/>
      <c r="P550" s="176"/>
      <c r="Q550" s="177"/>
      <c r="R550" s="177"/>
    </row>
    <row r="551" spans="2:18" ht="15" x14ac:dyDescent="0.2">
      <c r="B551" s="192"/>
      <c r="C551" s="192"/>
      <c r="D551" s="192"/>
      <c r="E551" s="192"/>
      <c r="F551" s="189"/>
      <c r="G551" s="189"/>
      <c r="H551" s="189"/>
      <c r="I551" s="189"/>
      <c r="J551" s="152"/>
      <c r="K551" s="152"/>
      <c r="L551" s="152"/>
      <c r="M551" s="190"/>
      <c r="N551" s="190"/>
      <c r="O551" s="190"/>
      <c r="P551" s="176"/>
      <c r="Q551" s="177"/>
      <c r="R551" s="177"/>
    </row>
    <row r="552" spans="2:18" ht="15" x14ac:dyDescent="0.2">
      <c r="B552" s="192"/>
      <c r="C552" s="192"/>
      <c r="D552" s="192"/>
      <c r="E552" s="192"/>
      <c r="F552" s="189"/>
      <c r="G552" s="189"/>
      <c r="H552" s="189"/>
      <c r="I552" s="189"/>
      <c r="J552" s="152"/>
      <c r="K552" s="152"/>
      <c r="L552" s="152"/>
      <c r="M552" s="190"/>
      <c r="N552" s="190"/>
      <c r="O552" s="190"/>
      <c r="P552" s="176"/>
      <c r="Q552" s="177"/>
      <c r="R552" s="177"/>
    </row>
    <row r="553" spans="2:18" ht="15" x14ac:dyDescent="0.2">
      <c r="B553" s="192"/>
      <c r="C553" s="192"/>
      <c r="D553" s="192"/>
      <c r="E553" s="192"/>
      <c r="F553" s="189"/>
      <c r="G553" s="189"/>
      <c r="H553" s="189"/>
      <c r="I553" s="189"/>
      <c r="J553" s="152"/>
      <c r="K553" s="152"/>
      <c r="L553" s="152"/>
      <c r="M553" s="190"/>
      <c r="N553" s="190"/>
      <c r="O553" s="190"/>
      <c r="P553" s="176"/>
      <c r="Q553" s="177"/>
      <c r="R553" s="177"/>
    </row>
    <row r="554" spans="2:18" ht="15" x14ac:dyDescent="0.2">
      <c r="B554" s="192"/>
      <c r="C554" s="192"/>
      <c r="D554" s="192"/>
      <c r="E554" s="192"/>
      <c r="F554" s="189"/>
      <c r="G554" s="189"/>
      <c r="H554" s="189"/>
      <c r="I554" s="189"/>
      <c r="J554" s="152"/>
      <c r="K554" s="152"/>
      <c r="L554" s="152"/>
      <c r="M554" s="190"/>
      <c r="N554" s="190"/>
      <c r="O554" s="190"/>
      <c r="P554" s="176"/>
      <c r="Q554" s="177"/>
      <c r="R554" s="177"/>
    </row>
    <row r="555" spans="2:18" ht="15" x14ac:dyDescent="0.2">
      <c r="B555" s="192"/>
      <c r="C555" s="192"/>
      <c r="D555" s="192"/>
      <c r="E555" s="192"/>
      <c r="F555" s="189"/>
      <c r="G555" s="189"/>
      <c r="H555" s="189"/>
      <c r="I555" s="189"/>
      <c r="J555" s="152"/>
      <c r="K555" s="152"/>
      <c r="L555" s="152"/>
      <c r="M555" s="190"/>
      <c r="N555" s="190"/>
      <c r="O555" s="190"/>
      <c r="P555" s="176"/>
      <c r="Q555" s="177"/>
      <c r="R555" s="177"/>
    </row>
    <row r="556" spans="2:18" ht="15" x14ac:dyDescent="0.2">
      <c r="B556" s="192"/>
      <c r="C556" s="192"/>
      <c r="D556" s="192"/>
      <c r="E556" s="192"/>
      <c r="F556" s="189"/>
      <c r="G556" s="189"/>
      <c r="H556" s="189"/>
      <c r="I556" s="189"/>
      <c r="J556" s="152"/>
      <c r="K556" s="152"/>
      <c r="L556" s="152"/>
      <c r="M556" s="190"/>
      <c r="N556" s="190"/>
      <c r="O556" s="190"/>
      <c r="P556" s="176"/>
      <c r="Q556" s="177"/>
      <c r="R556" s="177"/>
    </row>
    <row r="557" spans="2:18" ht="15" x14ac:dyDescent="0.2">
      <c r="B557" s="192"/>
      <c r="C557" s="192"/>
      <c r="D557" s="192"/>
      <c r="E557" s="192"/>
      <c r="F557" s="189"/>
      <c r="G557" s="189"/>
      <c r="H557" s="189"/>
      <c r="I557" s="189"/>
      <c r="J557" s="152"/>
      <c r="K557" s="152"/>
      <c r="L557" s="152"/>
      <c r="M557" s="190"/>
      <c r="N557" s="190"/>
      <c r="O557" s="190"/>
      <c r="P557" s="176"/>
      <c r="Q557" s="177"/>
      <c r="R557" s="177"/>
    </row>
    <row r="558" spans="2:18" ht="15" x14ac:dyDescent="0.2">
      <c r="B558" s="192"/>
      <c r="C558" s="192"/>
      <c r="D558" s="192"/>
      <c r="E558" s="192"/>
      <c r="F558" s="189"/>
      <c r="G558" s="189"/>
      <c r="H558" s="189"/>
      <c r="I558" s="189"/>
      <c r="J558" s="152"/>
      <c r="K558" s="152"/>
      <c r="L558" s="152"/>
      <c r="M558" s="190"/>
      <c r="N558" s="190"/>
      <c r="O558" s="190"/>
      <c r="P558" s="176"/>
      <c r="Q558" s="177"/>
      <c r="R558" s="177"/>
    </row>
    <row r="559" spans="2:18" ht="15" x14ac:dyDescent="0.2">
      <c r="B559" s="192"/>
      <c r="C559" s="192"/>
      <c r="D559" s="192"/>
      <c r="E559" s="192"/>
      <c r="F559" s="189"/>
      <c r="G559" s="189"/>
      <c r="H559" s="189"/>
      <c r="I559" s="189"/>
      <c r="J559" s="152"/>
      <c r="K559" s="152"/>
      <c r="L559" s="152"/>
      <c r="M559" s="190"/>
      <c r="N559" s="190"/>
      <c r="O559" s="190"/>
      <c r="P559" s="176"/>
      <c r="Q559" s="177"/>
      <c r="R559" s="177"/>
    </row>
    <row r="560" spans="2:18" ht="15" x14ac:dyDescent="0.2">
      <c r="B560" s="192"/>
      <c r="C560" s="192"/>
      <c r="D560" s="192"/>
      <c r="E560" s="192"/>
      <c r="F560" s="189"/>
      <c r="G560" s="189"/>
      <c r="H560" s="189"/>
      <c r="I560" s="189"/>
      <c r="J560" s="152"/>
      <c r="K560" s="152"/>
      <c r="L560" s="152"/>
      <c r="M560" s="190"/>
      <c r="N560" s="190"/>
      <c r="O560" s="190"/>
      <c r="P560" s="176"/>
      <c r="Q560" s="177"/>
      <c r="R560" s="177"/>
    </row>
    <row r="561" spans="2:18" ht="15" x14ac:dyDescent="0.2">
      <c r="B561" s="192"/>
      <c r="C561" s="192"/>
      <c r="D561" s="192"/>
      <c r="E561" s="192"/>
      <c r="F561" s="189"/>
      <c r="G561" s="189"/>
      <c r="H561" s="189"/>
      <c r="I561" s="189"/>
      <c r="J561" s="152"/>
      <c r="K561" s="152"/>
      <c r="L561" s="152"/>
      <c r="M561" s="190"/>
      <c r="N561" s="190"/>
      <c r="O561" s="190"/>
      <c r="P561" s="176"/>
      <c r="Q561" s="177"/>
      <c r="R561" s="177"/>
    </row>
    <row r="562" spans="2:18" ht="15" x14ac:dyDescent="0.2">
      <c r="B562" s="192"/>
      <c r="C562" s="192"/>
      <c r="D562" s="192"/>
      <c r="E562" s="192"/>
      <c r="F562" s="189"/>
      <c r="G562" s="189"/>
      <c r="H562" s="189"/>
      <c r="I562" s="189"/>
      <c r="J562" s="152"/>
      <c r="K562" s="152"/>
      <c r="L562" s="152"/>
      <c r="M562" s="190"/>
      <c r="N562" s="190"/>
      <c r="O562" s="190"/>
      <c r="P562" s="176"/>
      <c r="Q562" s="177"/>
      <c r="R562" s="177"/>
    </row>
    <row r="563" spans="2:18" ht="15" x14ac:dyDescent="0.2">
      <c r="B563" s="192"/>
      <c r="C563" s="192"/>
      <c r="D563" s="192"/>
      <c r="E563" s="192"/>
      <c r="F563" s="189"/>
      <c r="G563" s="189"/>
      <c r="H563" s="189"/>
      <c r="I563" s="189"/>
      <c r="J563" s="152"/>
      <c r="K563" s="152"/>
      <c r="L563" s="152"/>
      <c r="M563" s="190"/>
      <c r="N563" s="190"/>
      <c r="O563" s="190"/>
      <c r="P563" s="176"/>
      <c r="Q563" s="177"/>
      <c r="R563" s="177"/>
    </row>
    <row r="564" spans="2:18" ht="15" x14ac:dyDescent="0.2">
      <c r="B564" s="192"/>
      <c r="C564" s="192"/>
      <c r="D564" s="192"/>
      <c r="E564" s="192"/>
      <c r="F564" s="189"/>
      <c r="G564" s="189"/>
      <c r="H564" s="189"/>
      <c r="I564" s="189"/>
      <c r="J564" s="152"/>
      <c r="K564" s="152"/>
      <c r="L564" s="152"/>
      <c r="M564" s="190"/>
      <c r="N564" s="190"/>
      <c r="O564" s="190"/>
      <c r="P564" s="176"/>
      <c r="Q564" s="177"/>
      <c r="R564" s="177"/>
    </row>
    <row r="565" spans="2:18" ht="15" x14ac:dyDescent="0.2">
      <c r="B565" s="192"/>
      <c r="C565" s="192"/>
      <c r="D565" s="192"/>
      <c r="E565" s="192"/>
      <c r="F565" s="189"/>
      <c r="G565" s="189"/>
      <c r="H565" s="189"/>
      <c r="I565" s="189"/>
      <c r="J565" s="152"/>
      <c r="K565" s="152"/>
      <c r="L565" s="152"/>
      <c r="M565" s="190"/>
      <c r="N565" s="190"/>
      <c r="O565" s="190"/>
      <c r="P565" s="176"/>
      <c r="Q565" s="177"/>
      <c r="R565" s="177"/>
    </row>
    <row r="566" spans="2:18" ht="15" x14ac:dyDescent="0.2">
      <c r="B566" s="192"/>
      <c r="C566" s="192"/>
      <c r="D566" s="192"/>
      <c r="E566" s="192"/>
      <c r="F566" s="189"/>
      <c r="G566" s="189"/>
      <c r="H566" s="189"/>
      <c r="I566" s="189"/>
      <c r="J566" s="152"/>
      <c r="K566" s="152"/>
      <c r="L566" s="152"/>
      <c r="M566" s="190"/>
      <c r="N566" s="190"/>
      <c r="O566" s="190"/>
      <c r="P566" s="176"/>
      <c r="Q566" s="177"/>
      <c r="R566" s="177"/>
    </row>
    <row r="567" spans="2:18" ht="15" x14ac:dyDescent="0.2">
      <c r="B567" s="192"/>
      <c r="C567" s="192"/>
      <c r="D567" s="192"/>
      <c r="E567" s="192"/>
      <c r="F567" s="189"/>
      <c r="G567" s="189"/>
      <c r="H567" s="189"/>
      <c r="I567" s="189"/>
      <c r="J567" s="152"/>
      <c r="K567" s="152"/>
      <c r="L567" s="152"/>
      <c r="M567" s="190"/>
      <c r="N567" s="190"/>
      <c r="O567" s="190"/>
      <c r="P567" s="176"/>
      <c r="Q567" s="177"/>
      <c r="R567" s="177"/>
    </row>
    <row r="568" spans="2:18" ht="15" x14ac:dyDescent="0.2">
      <c r="B568" s="192"/>
      <c r="C568" s="192"/>
      <c r="D568" s="192"/>
      <c r="E568" s="192"/>
      <c r="F568" s="189"/>
      <c r="G568" s="189"/>
      <c r="H568" s="189"/>
      <c r="I568" s="189"/>
      <c r="J568" s="152"/>
      <c r="K568" s="152"/>
      <c r="L568" s="152"/>
      <c r="M568" s="190"/>
      <c r="N568" s="190"/>
      <c r="O568" s="190"/>
      <c r="P568" s="176"/>
      <c r="Q568" s="177"/>
      <c r="R568" s="177"/>
    </row>
    <row r="569" spans="2:18" ht="15" x14ac:dyDescent="0.2">
      <c r="B569" s="192"/>
      <c r="C569" s="192"/>
      <c r="D569" s="192"/>
      <c r="E569" s="192"/>
      <c r="F569" s="189"/>
      <c r="G569" s="189"/>
      <c r="H569" s="189"/>
      <c r="I569" s="189"/>
      <c r="J569" s="152"/>
      <c r="K569" s="152"/>
      <c r="L569" s="152"/>
      <c r="M569" s="190"/>
      <c r="N569" s="190"/>
      <c r="O569" s="190"/>
      <c r="P569" s="176"/>
      <c r="Q569" s="177"/>
      <c r="R569" s="177"/>
    </row>
    <row r="570" spans="2:18" ht="15" x14ac:dyDescent="0.2">
      <c r="B570" s="192"/>
      <c r="C570" s="192"/>
      <c r="D570" s="192"/>
      <c r="E570" s="192"/>
      <c r="F570" s="189"/>
      <c r="G570" s="189"/>
      <c r="H570" s="189"/>
      <c r="I570" s="189"/>
      <c r="J570" s="152"/>
      <c r="K570" s="152"/>
      <c r="L570" s="152"/>
      <c r="M570" s="190"/>
      <c r="N570" s="190"/>
      <c r="O570" s="190"/>
      <c r="P570" s="176"/>
      <c r="Q570" s="177"/>
      <c r="R570" s="177"/>
    </row>
    <row r="571" spans="2:18" ht="15" x14ac:dyDescent="0.2">
      <c r="B571" s="192"/>
      <c r="C571" s="192"/>
      <c r="D571" s="192"/>
      <c r="E571" s="192"/>
      <c r="F571" s="189"/>
      <c r="G571" s="189"/>
      <c r="H571" s="189"/>
      <c r="I571" s="189"/>
      <c r="J571" s="152"/>
      <c r="K571" s="152"/>
      <c r="L571" s="152"/>
      <c r="M571" s="190"/>
      <c r="N571" s="190"/>
      <c r="O571" s="190"/>
      <c r="P571" s="176"/>
      <c r="Q571" s="177"/>
      <c r="R571" s="177"/>
    </row>
    <row r="572" spans="2:18" ht="15" x14ac:dyDescent="0.2">
      <c r="B572" s="192"/>
      <c r="C572" s="192"/>
      <c r="D572" s="192"/>
      <c r="E572" s="192"/>
      <c r="F572" s="189"/>
      <c r="G572" s="189"/>
      <c r="H572" s="189"/>
      <c r="I572" s="189"/>
      <c r="J572" s="152"/>
      <c r="K572" s="152"/>
      <c r="L572" s="152"/>
      <c r="M572" s="190"/>
      <c r="N572" s="190"/>
      <c r="O572" s="190"/>
      <c r="P572" s="176"/>
      <c r="Q572" s="177"/>
      <c r="R572" s="177"/>
    </row>
    <row r="573" spans="2:18" ht="15" x14ac:dyDescent="0.2">
      <c r="B573" s="192"/>
      <c r="C573" s="192"/>
      <c r="D573" s="192"/>
      <c r="E573" s="192"/>
      <c r="F573" s="189"/>
      <c r="G573" s="189"/>
      <c r="H573" s="189"/>
      <c r="I573" s="189"/>
      <c r="J573" s="152"/>
      <c r="K573" s="152"/>
      <c r="L573" s="152"/>
      <c r="M573" s="190"/>
      <c r="N573" s="190"/>
      <c r="O573" s="190"/>
      <c r="P573" s="176"/>
      <c r="Q573" s="177"/>
      <c r="R573" s="177"/>
    </row>
    <row r="574" spans="2:18" ht="15" x14ac:dyDescent="0.2">
      <c r="B574" s="192"/>
      <c r="C574" s="192"/>
      <c r="D574" s="192"/>
      <c r="E574" s="192"/>
      <c r="F574" s="189"/>
      <c r="G574" s="189"/>
      <c r="H574" s="189"/>
      <c r="I574" s="189"/>
      <c r="J574" s="152"/>
      <c r="K574" s="152"/>
      <c r="L574" s="152"/>
      <c r="M574" s="190"/>
      <c r="N574" s="190"/>
      <c r="O574" s="190"/>
      <c r="P574" s="176"/>
      <c r="Q574" s="177"/>
      <c r="R574" s="177"/>
    </row>
    <row r="575" spans="2:18" ht="15" x14ac:dyDescent="0.2">
      <c r="B575" s="192"/>
      <c r="C575" s="192"/>
      <c r="D575" s="192"/>
      <c r="E575" s="192"/>
      <c r="F575" s="189"/>
      <c r="G575" s="189"/>
      <c r="H575" s="189"/>
      <c r="I575" s="189"/>
      <c r="J575" s="152"/>
      <c r="K575" s="152"/>
      <c r="L575" s="152"/>
      <c r="M575" s="190"/>
      <c r="N575" s="190"/>
      <c r="O575" s="190"/>
      <c r="P575" s="176"/>
      <c r="Q575" s="177"/>
      <c r="R575" s="177"/>
    </row>
    <row r="576" spans="2:18" ht="15" x14ac:dyDescent="0.2">
      <c r="B576" s="192"/>
      <c r="C576" s="192"/>
      <c r="D576" s="192"/>
      <c r="E576" s="192"/>
      <c r="F576" s="189"/>
      <c r="G576" s="189"/>
      <c r="H576" s="189"/>
      <c r="I576" s="189"/>
      <c r="J576" s="152"/>
      <c r="K576" s="152"/>
      <c r="L576" s="152"/>
      <c r="M576" s="190"/>
      <c r="N576" s="190"/>
      <c r="O576" s="190"/>
      <c r="P576" s="176"/>
      <c r="Q576" s="177"/>
      <c r="R576" s="177"/>
    </row>
    <row r="577" spans="2:18" ht="15" x14ac:dyDescent="0.2">
      <c r="B577" s="192"/>
      <c r="C577" s="192"/>
      <c r="D577" s="192"/>
      <c r="E577" s="192"/>
      <c r="F577" s="189"/>
      <c r="G577" s="189"/>
      <c r="H577" s="189"/>
      <c r="I577" s="189"/>
      <c r="J577" s="152"/>
      <c r="K577" s="152"/>
      <c r="L577" s="152"/>
      <c r="M577" s="190"/>
      <c r="N577" s="190"/>
      <c r="O577" s="190"/>
      <c r="P577" s="176"/>
      <c r="Q577" s="177"/>
      <c r="R577" s="177"/>
    </row>
    <row r="578" spans="2:18" ht="15" x14ac:dyDescent="0.2">
      <c r="B578" s="192"/>
      <c r="C578" s="192"/>
      <c r="D578" s="192"/>
      <c r="E578" s="192"/>
      <c r="F578" s="189"/>
      <c r="G578" s="189"/>
      <c r="H578" s="189"/>
      <c r="I578" s="189"/>
      <c r="J578" s="152"/>
      <c r="K578" s="152"/>
      <c r="L578" s="152"/>
      <c r="M578" s="190"/>
      <c r="N578" s="190"/>
      <c r="O578" s="190"/>
      <c r="P578" s="176"/>
      <c r="Q578" s="177"/>
      <c r="R578" s="177"/>
    </row>
    <row r="579" spans="2:18" ht="15" x14ac:dyDescent="0.2">
      <c r="B579" s="192"/>
      <c r="C579" s="192"/>
      <c r="D579" s="192"/>
      <c r="E579" s="192"/>
      <c r="F579" s="189"/>
      <c r="G579" s="189"/>
      <c r="H579" s="189"/>
      <c r="I579" s="189"/>
      <c r="J579" s="152"/>
      <c r="K579" s="152"/>
      <c r="L579" s="152"/>
      <c r="M579" s="190"/>
      <c r="N579" s="190"/>
      <c r="O579" s="190"/>
      <c r="P579" s="176"/>
      <c r="Q579" s="177"/>
      <c r="R579" s="177"/>
    </row>
    <row r="580" spans="2:18" ht="15" x14ac:dyDescent="0.2">
      <c r="B580" s="192"/>
      <c r="C580" s="192"/>
      <c r="D580" s="192"/>
      <c r="E580" s="192"/>
      <c r="F580" s="189"/>
      <c r="G580" s="189"/>
      <c r="H580" s="189"/>
      <c r="I580" s="189"/>
      <c r="J580" s="152"/>
      <c r="K580" s="152"/>
      <c r="L580" s="152"/>
      <c r="M580" s="190"/>
      <c r="N580" s="190"/>
      <c r="O580" s="190"/>
      <c r="P580" s="176"/>
      <c r="Q580" s="177"/>
      <c r="R580" s="177"/>
    </row>
    <row r="581" spans="2:18" ht="15" x14ac:dyDescent="0.2">
      <c r="B581" s="192"/>
      <c r="C581" s="192"/>
      <c r="D581" s="192"/>
      <c r="E581" s="192"/>
      <c r="F581" s="189"/>
      <c r="G581" s="189"/>
      <c r="H581" s="189"/>
      <c r="I581" s="189"/>
      <c r="J581" s="152"/>
      <c r="K581" s="152"/>
      <c r="L581" s="152"/>
      <c r="M581" s="190"/>
      <c r="N581" s="190"/>
      <c r="O581" s="190"/>
      <c r="P581" s="176"/>
      <c r="Q581" s="177"/>
      <c r="R581" s="177"/>
    </row>
    <row r="582" spans="2:18" ht="15" x14ac:dyDescent="0.2">
      <c r="B582" s="192"/>
      <c r="C582" s="192"/>
      <c r="D582" s="192"/>
      <c r="E582" s="192"/>
      <c r="F582" s="189"/>
      <c r="G582" s="189"/>
      <c r="H582" s="189"/>
      <c r="I582" s="189"/>
      <c r="J582" s="152"/>
      <c r="K582" s="152"/>
      <c r="L582" s="152"/>
      <c r="M582" s="190"/>
      <c r="N582" s="190"/>
      <c r="O582" s="190"/>
      <c r="P582" s="176"/>
      <c r="Q582" s="177"/>
      <c r="R582" s="177"/>
    </row>
    <row r="583" spans="2:18" ht="15" x14ac:dyDescent="0.2">
      <c r="B583" s="192"/>
      <c r="C583" s="192"/>
      <c r="D583" s="192"/>
      <c r="E583" s="192"/>
      <c r="F583" s="189"/>
      <c r="G583" s="189"/>
      <c r="H583" s="189"/>
      <c r="I583" s="189"/>
      <c r="J583" s="152"/>
      <c r="K583" s="152"/>
      <c r="L583" s="152"/>
      <c r="M583" s="190"/>
      <c r="N583" s="190"/>
      <c r="O583" s="190"/>
      <c r="P583" s="176"/>
      <c r="Q583" s="177"/>
      <c r="R583" s="177"/>
    </row>
    <row r="584" spans="2:18" ht="15" x14ac:dyDescent="0.2">
      <c r="B584" s="192"/>
      <c r="C584" s="192"/>
      <c r="D584" s="192"/>
      <c r="E584" s="192"/>
      <c r="F584" s="189"/>
      <c r="G584" s="189"/>
      <c r="H584" s="189"/>
      <c r="I584" s="189"/>
      <c r="J584" s="152"/>
      <c r="K584" s="152"/>
      <c r="L584" s="152"/>
      <c r="M584" s="190"/>
      <c r="N584" s="190"/>
      <c r="O584" s="190"/>
      <c r="P584" s="176"/>
      <c r="Q584" s="177"/>
      <c r="R584" s="177"/>
    </row>
    <row r="585" spans="2:18" ht="15" x14ac:dyDescent="0.2">
      <c r="B585" s="192"/>
      <c r="C585" s="192"/>
      <c r="D585" s="192"/>
      <c r="E585" s="192"/>
      <c r="F585" s="189"/>
      <c r="G585" s="189"/>
      <c r="H585" s="189"/>
      <c r="I585" s="189"/>
      <c r="J585" s="152"/>
      <c r="K585" s="152"/>
      <c r="L585" s="152"/>
      <c r="M585" s="190"/>
      <c r="N585" s="190"/>
      <c r="O585" s="190"/>
      <c r="P585" s="176"/>
      <c r="Q585" s="177"/>
      <c r="R585" s="177"/>
    </row>
    <row r="586" spans="2:18" ht="15" x14ac:dyDescent="0.2">
      <c r="B586" s="192"/>
      <c r="C586" s="192"/>
      <c r="D586" s="192"/>
      <c r="E586" s="192"/>
      <c r="F586" s="189"/>
      <c r="G586" s="189"/>
      <c r="H586" s="189"/>
      <c r="I586" s="189"/>
      <c r="J586" s="152"/>
      <c r="K586" s="152"/>
      <c r="L586" s="152"/>
      <c r="M586" s="190"/>
      <c r="N586" s="190"/>
      <c r="O586" s="190"/>
      <c r="P586" s="176"/>
      <c r="Q586" s="177"/>
      <c r="R586" s="177"/>
    </row>
    <row r="587" spans="2:18" ht="15" x14ac:dyDescent="0.2">
      <c r="B587" s="192"/>
      <c r="C587" s="192"/>
      <c r="D587" s="192"/>
      <c r="E587" s="192"/>
      <c r="F587" s="189"/>
      <c r="G587" s="189"/>
      <c r="H587" s="189"/>
      <c r="I587" s="189"/>
      <c r="J587" s="152"/>
      <c r="K587" s="152"/>
      <c r="L587" s="152"/>
      <c r="M587" s="190"/>
      <c r="N587" s="190"/>
      <c r="O587" s="190"/>
      <c r="P587" s="176"/>
      <c r="Q587" s="177"/>
      <c r="R587" s="177"/>
    </row>
    <row r="588" spans="2:18" ht="15" x14ac:dyDescent="0.2">
      <c r="B588" s="192"/>
      <c r="C588" s="192"/>
      <c r="D588" s="192"/>
      <c r="E588" s="192"/>
      <c r="F588" s="189"/>
      <c r="G588" s="189"/>
      <c r="H588" s="189"/>
      <c r="I588" s="189"/>
      <c r="J588" s="152"/>
      <c r="K588" s="152"/>
      <c r="L588" s="152"/>
      <c r="M588" s="190"/>
      <c r="N588" s="190"/>
      <c r="O588" s="190"/>
      <c r="P588" s="176"/>
      <c r="Q588" s="177"/>
      <c r="R588" s="177"/>
    </row>
    <row r="589" spans="2:18" ht="15" x14ac:dyDescent="0.2">
      <c r="B589" s="192"/>
      <c r="C589" s="192"/>
      <c r="D589" s="192"/>
      <c r="E589" s="192"/>
      <c r="F589" s="189"/>
      <c r="G589" s="189"/>
      <c r="H589" s="189"/>
      <c r="I589" s="189"/>
      <c r="J589" s="152"/>
      <c r="K589" s="152"/>
      <c r="L589" s="152"/>
      <c r="M589" s="190"/>
      <c r="N589" s="190"/>
      <c r="O589" s="190"/>
      <c r="P589" s="176"/>
      <c r="Q589" s="177"/>
      <c r="R589" s="177"/>
    </row>
    <row r="590" spans="2:18" ht="15" x14ac:dyDescent="0.2">
      <c r="B590" s="192"/>
      <c r="C590" s="192"/>
      <c r="D590" s="192"/>
      <c r="E590" s="192"/>
      <c r="F590" s="189"/>
      <c r="G590" s="189"/>
      <c r="H590" s="189"/>
      <c r="I590" s="189"/>
      <c r="J590" s="152"/>
      <c r="K590" s="152"/>
      <c r="L590" s="152"/>
      <c r="M590" s="190"/>
      <c r="N590" s="190"/>
      <c r="O590" s="190"/>
      <c r="P590" s="176"/>
      <c r="Q590" s="177"/>
      <c r="R590" s="177"/>
    </row>
    <row r="591" spans="2:18" ht="15" x14ac:dyDescent="0.2">
      <c r="B591" s="192"/>
      <c r="C591" s="192"/>
      <c r="D591" s="192"/>
      <c r="E591" s="192"/>
      <c r="F591" s="189"/>
      <c r="G591" s="189"/>
      <c r="H591" s="189"/>
      <c r="I591" s="189"/>
      <c r="J591" s="152"/>
      <c r="K591" s="152"/>
      <c r="L591" s="152"/>
      <c r="M591" s="190"/>
      <c r="N591" s="190"/>
      <c r="O591" s="190"/>
      <c r="P591" s="176"/>
      <c r="Q591" s="177"/>
      <c r="R591" s="177"/>
    </row>
    <row r="592" spans="2:18" ht="15" x14ac:dyDescent="0.2">
      <c r="B592" s="192"/>
      <c r="C592" s="192"/>
      <c r="D592" s="192"/>
      <c r="E592" s="192"/>
      <c r="F592" s="189"/>
      <c r="G592" s="189"/>
      <c r="H592" s="189"/>
      <c r="I592" s="189"/>
      <c r="J592" s="152"/>
      <c r="K592" s="152"/>
      <c r="L592" s="152"/>
      <c r="M592" s="190"/>
      <c r="N592" s="190"/>
      <c r="O592" s="190"/>
      <c r="P592" s="176"/>
      <c r="Q592" s="177"/>
      <c r="R592" s="177"/>
    </row>
    <row r="593" spans="2:18" ht="15" x14ac:dyDescent="0.2">
      <c r="B593" s="192"/>
      <c r="C593" s="192"/>
      <c r="D593" s="192"/>
      <c r="E593" s="192"/>
      <c r="F593" s="189"/>
      <c r="G593" s="189"/>
      <c r="H593" s="189"/>
      <c r="I593" s="189"/>
      <c r="J593" s="152"/>
      <c r="K593" s="152"/>
      <c r="L593" s="152"/>
      <c r="M593" s="190"/>
      <c r="N593" s="190"/>
      <c r="O593" s="190"/>
      <c r="P593" s="176"/>
      <c r="Q593" s="177"/>
      <c r="R593" s="177"/>
    </row>
    <row r="594" spans="2:18" ht="15" x14ac:dyDescent="0.2">
      <c r="B594" s="192"/>
      <c r="C594" s="192"/>
      <c r="D594" s="192"/>
      <c r="E594" s="192"/>
      <c r="F594" s="189"/>
      <c r="G594" s="189"/>
      <c r="H594" s="189"/>
      <c r="I594" s="189"/>
      <c r="J594" s="152"/>
      <c r="K594" s="152"/>
      <c r="L594" s="152"/>
      <c r="M594" s="190"/>
      <c r="N594" s="190"/>
      <c r="O594" s="190"/>
      <c r="P594" s="176"/>
      <c r="Q594" s="177"/>
      <c r="R594" s="177"/>
    </row>
    <row r="595" spans="2:18" ht="15" x14ac:dyDescent="0.2">
      <c r="B595" s="192"/>
      <c r="C595" s="192"/>
      <c r="D595" s="192"/>
      <c r="E595" s="192"/>
      <c r="F595" s="189"/>
      <c r="G595" s="189"/>
      <c r="H595" s="189"/>
      <c r="I595" s="189"/>
      <c r="J595" s="152"/>
      <c r="K595" s="152"/>
      <c r="L595" s="152"/>
      <c r="M595" s="190"/>
      <c r="N595" s="190"/>
      <c r="O595" s="190"/>
      <c r="P595" s="176"/>
      <c r="Q595" s="177"/>
      <c r="R595" s="177"/>
    </row>
    <row r="596" spans="2:18" ht="15" x14ac:dyDescent="0.2">
      <c r="B596" s="192"/>
      <c r="C596" s="192"/>
      <c r="D596" s="192"/>
      <c r="E596" s="192"/>
      <c r="F596" s="189"/>
      <c r="G596" s="189"/>
      <c r="H596" s="189"/>
      <c r="I596" s="189"/>
      <c r="J596" s="152"/>
      <c r="K596" s="152"/>
      <c r="L596" s="152"/>
      <c r="M596" s="190"/>
      <c r="N596" s="190"/>
      <c r="O596" s="190"/>
      <c r="P596" s="176"/>
      <c r="Q596" s="177"/>
      <c r="R596" s="177"/>
    </row>
    <row r="597" spans="2:18" ht="15" x14ac:dyDescent="0.2">
      <c r="B597" s="192"/>
      <c r="C597" s="192"/>
      <c r="D597" s="192"/>
      <c r="E597" s="192"/>
      <c r="F597" s="189"/>
      <c r="G597" s="189"/>
      <c r="H597" s="189"/>
      <c r="I597" s="189"/>
      <c r="J597" s="152"/>
      <c r="K597" s="152"/>
      <c r="L597" s="152"/>
      <c r="M597" s="190"/>
      <c r="N597" s="190"/>
      <c r="O597" s="190"/>
      <c r="P597" s="176"/>
      <c r="Q597" s="177"/>
      <c r="R597" s="177"/>
    </row>
    <row r="598" spans="2:18" ht="15" x14ac:dyDescent="0.2">
      <c r="B598" s="192"/>
      <c r="C598" s="192"/>
      <c r="D598" s="192"/>
      <c r="E598" s="192"/>
      <c r="F598" s="189"/>
      <c r="G598" s="189"/>
      <c r="H598" s="189"/>
      <c r="I598" s="189"/>
      <c r="J598" s="152"/>
      <c r="K598" s="152"/>
      <c r="L598" s="152"/>
      <c r="M598" s="190"/>
      <c r="N598" s="190"/>
      <c r="O598" s="190"/>
      <c r="P598" s="176"/>
      <c r="Q598" s="177"/>
      <c r="R598" s="177"/>
    </row>
    <row r="599" spans="2:18" ht="15" x14ac:dyDescent="0.2">
      <c r="B599" s="192"/>
      <c r="C599" s="192"/>
      <c r="D599" s="192"/>
      <c r="E599" s="192"/>
      <c r="F599" s="189"/>
      <c r="G599" s="189"/>
      <c r="H599" s="189"/>
      <c r="I599" s="189"/>
      <c r="J599" s="152"/>
      <c r="K599" s="152"/>
      <c r="L599" s="152"/>
      <c r="M599" s="190"/>
      <c r="N599" s="190"/>
      <c r="O599" s="190"/>
      <c r="P599" s="176"/>
      <c r="Q599" s="177"/>
      <c r="R599" s="177"/>
    </row>
    <row r="600" spans="2:18" ht="15" x14ac:dyDescent="0.2">
      <c r="B600" s="192"/>
      <c r="C600" s="192"/>
      <c r="D600" s="192"/>
      <c r="E600" s="192"/>
      <c r="F600" s="189"/>
      <c r="G600" s="189"/>
      <c r="H600" s="189"/>
      <c r="I600" s="189"/>
      <c r="J600" s="152"/>
      <c r="K600" s="152"/>
      <c r="L600" s="152"/>
      <c r="M600" s="190"/>
      <c r="N600" s="190"/>
      <c r="O600" s="190"/>
      <c r="P600" s="176"/>
      <c r="Q600" s="177"/>
      <c r="R600" s="177"/>
    </row>
    <row r="601" spans="2:18" ht="15" x14ac:dyDescent="0.2">
      <c r="B601" s="192"/>
      <c r="C601" s="192"/>
      <c r="D601" s="192"/>
      <c r="E601" s="192"/>
      <c r="F601" s="189"/>
      <c r="G601" s="189"/>
      <c r="H601" s="189"/>
      <c r="I601" s="189"/>
      <c r="J601" s="152"/>
      <c r="K601" s="152"/>
      <c r="L601" s="152"/>
      <c r="M601" s="190"/>
      <c r="N601" s="190"/>
      <c r="O601" s="190"/>
      <c r="P601" s="176"/>
      <c r="Q601" s="177"/>
      <c r="R601" s="177"/>
    </row>
    <row r="602" spans="2:18" ht="15" x14ac:dyDescent="0.2">
      <c r="B602" s="192"/>
      <c r="C602" s="192"/>
      <c r="D602" s="192"/>
      <c r="E602" s="192"/>
      <c r="F602" s="189"/>
      <c r="G602" s="189"/>
      <c r="H602" s="189"/>
      <c r="I602" s="189"/>
      <c r="J602" s="152"/>
      <c r="K602" s="152"/>
      <c r="L602" s="152"/>
      <c r="M602" s="190"/>
      <c r="N602" s="190"/>
      <c r="O602" s="190"/>
      <c r="P602" s="176"/>
      <c r="Q602" s="177"/>
      <c r="R602" s="177"/>
    </row>
    <row r="603" spans="2:18" ht="15" x14ac:dyDescent="0.2">
      <c r="B603" s="192"/>
      <c r="C603" s="192"/>
      <c r="D603" s="192"/>
      <c r="E603" s="192"/>
      <c r="F603" s="189"/>
      <c r="G603" s="189"/>
      <c r="H603" s="189"/>
      <c r="I603" s="189"/>
      <c r="J603" s="152"/>
      <c r="K603" s="152"/>
      <c r="L603" s="152"/>
      <c r="M603" s="190"/>
      <c r="N603" s="190"/>
      <c r="O603" s="190"/>
      <c r="P603" s="176"/>
      <c r="Q603" s="177"/>
      <c r="R603" s="177"/>
    </row>
    <row r="604" spans="2:18" ht="15" x14ac:dyDescent="0.2">
      <c r="B604" s="192"/>
      <c r="C604" s="192"/>
      <c r="D604" s="192"/>
      <c r="E604" s="192"/>
      <c r="F604" s="189"/>
      <c r="G604" s="189"/>
      <c r="H604" s="189"/>
      <c r="I604" s="189"/>
      <c r="J604" s="152"/>
      <c r="K604" s="152"/>
      <c r="L604" s="152"/>
      <c r="M604" s="190"/>
      <c r="N604" s="190"/>
      <c r="O604" s="190"/>
      <c r="P604" s="176"/>
      <c r="Q604" s="177"/>
      <c r="R604" s="177"/>
    </row>
    <row r="605" spans="2:18" ht="15" x14ac:dyDescent="0.2">
      <c r="B605" s="192"/>
      <c r="C605" s="192"/>
      <c r="D605" s="192"/>
      <c r="E605" s="192"/>
      <c r="F605" s="189"/>
      <c r="G605" s="189"/>
      <c r="H605" s="189"/>
      <c r="I605" s="189"/>
      <c r="J605" s="152"/>
      <c r="K605" s="152"/>
      <c r="L605" s="152"/>
      <c r="M605" s="190"/>
      <c r="N605" s="190"/>
      <c r="O605" s="190"/>
      <c r="P605" s="176"/>
      <c r="Q605" s="177"/>
      <c r="R605" s="177"/>
    </row>
    <row r="606" spans="2:18" ht="15" x14ac:dyDescent="0.2">
      <c r="B606" s="192"/>
      <c r="C606" s="192"/>
      <c r="D606" s="192"/>
      <c r="E606" s="192"/>
      <c r="F606" s="189"/>
      <c r="G606" s="189"/>
      <c r="H606" s="189"/>
      <c r="I606" s="189"/>
      <c r="J606" s="152"/>
      <c r="K606" s="152"/>
      <c r="L606" s="152"/>
      <c r="M606" s="190"/>
      <c r="N606" s="190"/>
      <c r="O606" s="190"/>
      <c r="P606" s="176"/>
      <c r="Q606" s="177"/>
      <c r="R606" s="177"/>
    </row>
    <row r="607" spans="2:18" ht="15" x14ac:dyDescent="0.2">
      <c r="B607" s="192"/>
      <c r="C607" s="192"/>
      <c r="D607" s="192"/>
      <c r="E607" s="192"/>
      <c r="F607" s="189"/>
      <c r="G607" s="189"/>
      <c r="H607" s="189"/>
      <c r="I607" s="189"/>
      <c r="J607" s="152"/>
      <c r="K607" s="152"/>
      <c r="L607" s="152"/>
      <c r="M607" s="190"/>
      <c r="N607" s="190"/>
      <c r="O607" s="190"/>
      <c r="P607" s="176"/>
      <c r="Q607" s="177"/>
      <c r="R607" s="177"/>
    </row>
    <row r="608" spans="2:18" ht="15" x14ac:dyDescent="0.2">
      <c r="B608" s="192"/>
      <c r="C608" s="192"/>
      <c r="D608" s="192"/>
      <c r="E608" s="192"/>
      <c r="F608" s="189"/>
      <c r="G608" s="189"/>
      <c r="H608" s="189"/>
      <c r="I608" s="189"/>
      <c r="J608" s="152"/>
      <c r="K608" s="152"/>
      <c r="L608" s="152"/>
      <c r="M608" s="190"/>
      <c r="N608" s="190"/>
      <c r="O608" s="190"/>
      <c r="P608" s="176"/>
      <c r="Q608" s="177"/>
      <c r="R608" s="177"/>
    </row>
    <row r="609" spans="2:18" ht="15" x14ac:dyDescent="0.2">
      <c r="B609" s="192"/>
      <c r="C609" s="192"/>
      <c r="D609" s="192"/>
      <c r="E609" s="192"/>
      <c r="F609" s="189"/>
      <c r="G609" s="189"/>
      <c r="H609" s="189"/>
      <c r="I609" s="189"/>
      <c r="J609" s="152"/>
      <c r="K609" s="152"/>
      <c r="L609" s="152"/>
      <c r="M609" s="190"/>
      <c r="N609" s="190"/>
      <c r="O609" s="190"/>
      <c r="P609" s="176"/>
      <c r="Q609" s="177"/>
      <c r="R609" s="177"/>
    </row>
    <row r="610" spans="2:18" ht="15" x14ac:dyDescent="0.2">
      <c r="B610" s="192"/>
      <c r="C610" s="192"/>
      <c r="D610" s="192"/>
      <c r="E610" s="192"/>
      <c r="F610" s="189"/>
      <c r="G610" s="189"/>
      <c r="H610" s="189"/>
      <c r="I610" s="189"/>
      <c r="J610" s="152"/>
      <c r="K610" s="152"/>
      <c r="L610" s="152"/>
      <c r="M610" s="190"/>
      <c r="N610" s="190"/>
      <c r="O610" s="190"/>
      <c r="P610" s="176"/>
      <c r="Q610" s="177"/>
      <c r="R610" s="177"/>
    </row>
    <row r="611" spans="2:18" ht="15" x14ac:dyDescent="0.2">
      <c r="B611" s="192"/>
      <c r="C611" s="192"/>
      <c r="D611" s="192"/>
      <c r="E611" s="192"/>
      <c r="F611" s="189"/>
      <c r="G611" s="189"/>
      <c r="H611" s="189"/>
      <c r="I611" s="189"/>
      <c r="J611" s="152"/>
      <c r="K611" s="152"/>
      <c r="L611" s="152"/>
      <c r="M611" s="190"/>
      <c r="N611" s="190"/>
      <c r="O611" s="190"/>
      <c r="P611" s="176"/>
      <c r="Q611" s="177"/>
      <c r="R611" s="177"/>
    </row>
    <row r="612" spans="2:18" ht="15" x14ac:dyDescent="0.2">
      <c r="B612" s="192"/>
      <c r="C612" s="192"/>
      <c r="D612" s="192"/>
      <c r="E612" s="192"/>
      <c r="F612" s="189"/>
      <c r="G612" s="189"/>
      <c r="H612" s="189"/>
      <c r="I612" s="189"/>
      <c r="J612" s="152"/>
      <c r="K612" s="152"/>
      <c r="L612" s="152"/>
      <c r="M612" s="190"/>
      <c r="N612" s="190"/>
      <c r="O612" s="190"/>
      <c r="P612" s="176"/>
      <c r="Q612" s="177"/>
      <c r="R612" s="177"/>
    </row>
    <row r="613" spans="2:18" ht="15" x14ac:dyDescent="0.2">
      <c r="B613" s="192"/>
      <c r="C613" s="192"/>
      <c r="D613" s="192"/>
      <c r="E613" s="192"/>
      <c r="F613" s="189"/>
      <c r="G613" s="189"/>
      <c r="H613" s="189"/>
      <c r="I613" s="189"/>
      <c r="J613" s="152"/>
      <c r="K613" s="152"/>
      <c r="L613" s="152"/>
      <c r="M613" s="190"/>
      <c r="N613" s="190"/>
      <c r="O613" s="190"/>
      <c r="P613" s="176"/>
      <c r="Q613" s="177"/>
      <c r="R613" s="177"/>
    </row>
    <row r="614" spans="2:18" ht="15" x14ac:dyDescent="0.2">
      <c r="B614" s="192"/>
      <c r="C614" s="192"/>
      <c r="D614" s="192"/>
      <c r="E614" s="192"/>
      <c r="F614" s="189"/>
      <c r="G614" s="189"/>
      <c r="H614" s="189"/>
      <c r="I614" s="189"/>
      <c r="J614" s="152"/>
      <c r="K614" s="152"/>
      <c r="L614" s="152"/>
      <c r="M614" s="190"/>
      <c r="N614" s="190"/>
      <c r="O614" s="190"/>
      <c r="P614" s="176"/>
      <c r="Q614" s="177"/>
      <c r="R614" s="177"/>
    </row>
    <row r="615" spans="2:18" ht="15" x14ac:dyDescent="0.2">
      <c r="B615" s="192"/>
      <c r="C615" s="192"/>
      <c r="D615" s="192"/>
      <c r="E615" s="192"/>
      <c r="F615" s="189"/>
      <c r="G615" s="189"/>
      <c r="H615" s="189"/>
      <c r="I615" s="189"/>
      <c r="J615" s="152"/>
      <c r="K615" s="152"/>
      <c r="L615" s="152"/>
      <c r="M615" s="190"/>
      <c r="N615" s="190"/>
      <c r="O615" s="190"/>
      <c r="P615" s="176"/>
      <c r="Q615" s="177"/>
      <c r="R615" s="177"/>
    </row>
    <row r="616" spans="2:18" ht="15" x14ac:dyDescent="0.2">
      <c r="B616" s="192"/>
      <c r="C616" s="192"/>
      <c r="D616" s="192"/>
      <c r="E616" s="192"/>
      <c r="F616" s="189"/>
      <c r="G616" s="189"/>
      <c r="H616" s="189"/>
      <c r="I616" s="189"/>
      <c r="J616" s="152"/>
      <c r="K616" s="152"/>
      <c r="L616" s="152"/>
      <c r="M616" s="190"/>
      <c r="N616" s="190"/>
      <c r="O616" s="190"/>
      <c r="P616" s="176"/>
      <c r="Q616" s="177"/>
      <c r="R616" s="177"/>
    </row>
    <row r="617" spans="2:18" ht="15" x14ac:dyDescent="0.2">
      <c r="B617" s="192"/>
      <c r="C617" s="192"/>
      <c r="D617" s="192"/>
      <c r="E617" s="192"/>
      <c r="F617" s="189"/>
      <c r="G617" s="189"/>
      <c r="H617" s="189"/>
      <c r="I617" s="189"/>
      <c r="J617" s="152"/>
      <c r="K617" s="152"/>
      <c r="L617" s="152"/>
      <c r="M617" s="190"/>
      <c r="N617" s="190"/>
      <c r="O617" s="190"/>
      <c r="P617" s="176"/>
      <c r="Q617" s="177"/>
      <c r="R617" s="177"/>
    </row>
    <row r="618" spans="2:18" ht="15" x14ac:dyDescent="0.2">
      <c r="B618" s="192"/>
      <c r="C618" s="192"/>
      <c r="D618" s="192"/>
      <c r="E618" s="192"/>
      <c r="F618" s="189"/>
      <c r="G618" s="189"/>
      <c r="H618" s="189"/>
      <c r="I618" s="189"/>
      <c r="J618" s="152"/>
      <c r="K618" s="152"/>
      <c r="L618" s="152"/>
      <c r="M618" s="190"/>
      <c r="N618" s="190"/>
      <c r="O618" s="190"/>
      <c r="P618" s="176"/>
      <c r="Q618" s="177"/>
      <c r="R618" s="177"/>
    </row>
    <row r="619" spans="2:18" ht="15" x14ac:dyDescent="0.2">
      <c r="B619" s="192"/>
      <c r="C619" s="192"/>
      <c r="D619" s="192"/>
      <c r="E619" s="192"/>
      <c r="F619" s="189"/>
      <c r="G619" s="189"/>
      <c r="H619" s="189"/>
      <c r="I619" s="189"/>
      <c r="J619" s="152"/>
      <c r="K619" s="152"/>
      <c r="L619" s="152"/>
      <c r="M619" s="190"/>
      <c r="N619" s="190"/>
      <c r="O619" s="190"/>
      <c r="P619" s="176"/>
      <c r="Q619" s="177"/>
      <c r="R619" s="177"/>
    </row>
    <row r="620" spans="2:18" ht="15" x14ac:dyDescent="0.2">
      <c r="B620" s="192"/>
      <c r="C620" s="192"/>
      <c r="D620" s="192"/>
      <c r="E620" s="192"/>
      <c r="F620" s="189"/>
      <c r="G620" s="189"/>
      <c r="H620" s="189"/>
      <c r="I620" s="189"/>
      <c r="J620" s="152"/>
      <c r="K620" s="152"/>
      <c r="L620" s="152"/>
      <c r="M620" s="190"/>
      <c r="N620" s="190"/>
      <c r="O620" s="190"/>
      <c r="P620" s="176"/>
      <c r="Q620" s="177"/>
      <c r="R620" s="177"/>
    </row>
    <row r="621" spans="2:18" ht="15" x14ac:dyDescent="0.2">
      <c r="B621" s="192"/>
      <c r="C621" s="192"/>
      <c r="D621" s="192"/>
      <c r="E621" s="192"/>
      <c r="F621" s="189"/>
      <c r="G621" s="189"/>
      <c r="H621" s="189"/>
      <c r="I621" s="189"/>
      <c r="J621" s="152"/>
      <c r="K621" s="152"/>
      <c r="L621" s="152"/>
      <c r="M621" s="190"/>
      <c r="N621" s="190"/>
      <c r="O621" s="190"/>
      <c r="P621" s="176"/>
      <c r="Q621" s="177"/>
      <c r="R621" s="177"/>
    </row>
    <row r="622" spans="2:18" ht="15" x14ac:dyDescent="0.2">
      <c r="B622" s="192"/>
      <c r="C622" s="192"/>
      <c r="D622" s="192"/>
      <c r="E622" s="192"/>
      <c r="F622" s="189"/>
      <c r="G622" s="189"/>
      <c r="H622" s="189"/>
      <c r="I622" s="189"/>
      <c r="J622" s="152"/>
      <c r="K622" s="152"/>
      <c r="L622" s="152"/>
      <c r="M622" s="190"/>
      <c r="N622" s="190"/>
      <c r="O622" s="190"/>
      <c r="P622" s="176"/>
      <c r="Q622" s="177"/>
      <c r="R622" s="177"/>
    </row>
    <row r="623" spans="2:18" ht="15" x14ac:dyDescent="0.2">
      <c r="B623" s="192"/>
      <c r="C623" s="192"/>
      <c r="D623" s="192"/>
      <c r="E623" s="192"/>
      <c r="F623" s="189"/>
      <c r="G623" s="189"/>
      <c r="H623" s="189"/>
      <c r="I623" s="189"/>
      <c r="J623" s="152"/>
      <c r="K623" s="152"/>
      <c r="L623" s="152"/>
      <c r="M623" s="190"/>
      <c r="N623" s="190"/>
      <c r="O623" s="190"/>
      <c r="P623" s="176"/>
      <c r="Q623" s="177"/>
      <c r="R623" s="177"/>
    </row>
    <row r="624" spans="2:18" ht="15" x14ac:dyDescent="0.2">
      <c r="B624" s="192"/>
      <c r="C624" s="192"/>
      <c r="D624" s="192"/>
      <c r="E624" s="192"/>
      <c r="F624" s="189"/>
      <c r="G624" s="189"/>
      <c r="H624" s="189"/>
      <c r="I624" s="189"/>
      <c r="J624" s="152"/>
      <c r="K624" s="152"/>
      <c r="L624" s="152"/>
      <c r="M624" s="190"/>
      <c r="N624" s="190"/>
      <c r="O624" s="190"/>
      <c r="P624" s="176"/>
      <c r="Q624" s="177"/>
      <c r="R624" s="177"/>
    </row>
    <row r="625" spans="2:18" ht="15" x14ac:dyDescent="0.2">
      <c r="B625" s="192"/>
      <c r="C625" s="192"/>
      <c r="D625" s="192"/>
      <c r="E625" s="192"/>
      <c r="F625" s="189"/>
      <c r="G625" s="189"/>
      <c r="H625" s="189"/>
      <c r="I625" s="189"/>
      <c r="J625" s="152"/>
      <c r="K625" s="152"/>
      <c r="L625" s="152"/>
      <c r="M625" s="190"/>
      <c r="N625" s="190"/>
      <c r="O625" s="190"/>
      <c r="P625" s="176"/>
      <c r="Q625" s="177"/>
      <c r="R625" s="177"/>
    </row>
    <row r="626" spans="2:18" ht="15" x14ac:dyDescent="0.2">
      <c r="B626" s="192"/>
      <c r="C626" s="192"/>
      <c r="D626" s="192"/>
      <c r="E626" s="192"/>
      <c r="F626" s="189"/>
      <c r="G626" s="189"/>
      <c r="H626" s="189"/>
      <c r="I626" s="189"/>
      <c r="J626" s="152"/>
      <c r="K626" s="152"/>
      <c r="L626" s="152"/>
      <c r="M626" s="190"/>
      <c r="N626" s="190"/>
      <c r="O626" s="190"/>
      <c r="P626" s="176"/>
      <c r="Q626" s="177"/>
      <c r="R626" s="177"/>
    </row>
    <row r="627" spans="2:18" ht="15" x14ac:dyDescent="0.2">
      <c r="B627" s="192"/>
      <c r="C627" s="192"/>
      <c r="D627" s="192"/>
      <c r="E627" s="192"/>
      <c r="F627" s="189"/>
      <c r="G627" s="189"/>
      <c r="H627" s="189"/>
      <c r="I627" s="189"/>
      <c r="J627" s="152"/>
      <c r="K627" s="152"/>
      <c r="L627" s="152"/>
      <c r="M627" s="190"/>
      <c r="N627" s="190"/>
      <c r="O627" s="190"/>
      <c r="P627" s="176"/>
      <c r="Q627" s="177"/>
      <c r="R627" s="177"/>
    </row>
    <row r="628" spans="2:18" ht="15" x14ac:dyDescent="0.2">
      <c r="B628" s="192"/>
      <c r="C628" s="192"/>
      <c r="D628" s="192"/>
      <c r="E628" s="192"/>
      <c r="F628" s="189"/>
      <c r="G628" s="189"/>
      <c r="H628" s="189"/>
      <c r="I628" s="189"/>
      <c r="J628" s="152"/>
      <c r="K628" s="152"/>
      <c r="L628" s="152"/>
      <c r="M628" s="190"/>
      <c r="N628" s="190"/>
      <c r="O628" s="190"/>
      <c r="P628" s="176"/>
      <c r="Q628" s="177"/>
      <c r="R628" s="177"/>
    </row>
    <row r="629" spans="2:18" ht="15" x14ac:dyDescent="0.2">
      <c r="B629" s="192"/>
      <c r="C629" s="192"/>
      <c r="D629" s="192"/>
      <c r="E629" s="192"/>
      <c r="F629" s="189"/>
      <c r="G629" s="189"/>
      <c r="H629" s="189"/>
      <c r="I629" s="189"/>
      <c r="J629" s="152"/>
      <c r="K629" s="152"/>
      <c r="L629" s="152"/>
      <c r="M629" s="190"/>
      <c r="N629" s="190"/>
      <c r="O629" s="190"/>
      <c r="P629" s="176"/>
      <c r="Q629" s="177"/>
      <c r="R629" s="177"/>
    </row>
    <row r="630" spans="2:18" ht="15" x14ac:dyDescent="0.2">
      <c r="B630" s="192"/>
      <c r="C630" s="192"/>
      <c r="D630" s="192"/>
      <c r="E630" s="192"/>
      <c r="F630" s="189"/>
      <c r="G630" s="189"/>
      <c r="H630" s="189"/>
      <c r="I630" s="189"/>
      <c r="J630" s="152"/>
      <c r="K630" s="152"/>
      <c r="L630" s="152"/>
      <c r="M630" s="190"/>
      <c r="N630" s="190"/>
      <c r="O630" s="190"/>
      <c r="P630" s="176"/>
      <c r="Q630" s="177"/>
      <c r="R630" s="177"/>
    </row>
    <row r="631" spans="2:18" ht="15" x14ac:dyDescent="0.2">
      <c r="B631" s="192"/>
      <c r="C631" s="192"/>
      <c r="D631" s="192"/>
      <c r="E631" s="192"/>
      <c r="F631" s="189"/>
      <c r="G631" s="189"/>
      <c r="H631" s="189"/>
      <c r="I631" s="189"/>
      <c r="J631" s="152"/>
      <c r="K631" s="152"/>
      <c r="L631" s="152"/>
      <c r="M631" s="190"/>
      <c r="N631" s="190"/>
      <c r="O631" s="190"/>
      <c r="P631" s="176"/>
      <c r="Q631" s="177"/>
      <c r="R631" s="177"/>
    </row>
    <row r="632" spans="2:18" ht="15" x14ac:dyDescent="0.2">
      <c r="B632" s="192"/>
      <c r="C632" s="192"/>
      <c r="D632" s="192"/>
      <c r="E632" s="192"/>
      <c r="F632" s="189"/>
      <c r="G632" s="189"/>
      <c r="H632" s="189"/>
      <c r="I632" s="189"/>
      <c r="J632" s="152"/>
      <c r="K632" s="152"/>
      <c r="L632" s="152"/>
      <c r="M632" s="190"/>
      <c r="N632" s="190"/>
      <c r="O632" s="190"/>
      <c r="P632" s="176"/>
      <c r="Q632" s="177"/>
      <c r="R632" s="177"/>
    </row>
    <row r="633" spans="2:18" ht="15" x14ac:dyDescent="0.2">
      <c r="B633" s="192"/>
      <c r="C633" s="192"/>
      <c r="D633" s="192"/>
      <c r="E633" s="192"/>
      <c r="F633" s="189"/>
      <c r="G633" s="189"/>
      <c r="H633" s="189"/>
      <c r="I633" s="189"/>
      <c r="J633" s="152"/>
      <c r="K633" s="152"/>
      <c r="L633" s="152"/>
      <c r="M633" s="190"/>
      <c r="N633" s="190"/>
      <c r="O633" s="190"/>
      <c r="P633" s="176"/>
      <c r="Q633" s="177"/>
      <c r="R633" s="177"/>
    </row>
    <row r="634" spans="2:18" ht="15" x14ac:dyDescent="0.2">
      <c r="B634" s="192"/>
      <c r="C634" s="192"/>
      <c r="D634" s="192"/>
      <c r="E634" s="192"/>
      <c r="F634" s="189"/>
      <c r="G634" s="189"/>
      <c r="H634" s="189"/>
      <c r="I634" s="189"/>
      <c r="J634" s="152"/>
      <c r="K634" s="152"/>
      <c r="L634" s="152"/>
      <c r="M634" s="190"/>
      <c r="N634" s="190"/>
      <c r="O634" s="190"/>
      <c r="P634" s="176"/>
      <c r="Q634" s="177"/>
      <c r="R634" s="177"/>
    </row>
    <row r="635" spans="2:18" ht="15" x14ac:dyDescent="0.2">
      <c r="B635" s="192"/>
      <c r="C635" s="192"/>
      <c r="D635" s="192"/>
      <c r="E635" s="192"/>
      <c r="F635" s="189"/>
      <c r="G635" s="189"/>
      <c r="H635" s="189"/>
      <c r="I635" s="189"/>
      <c r="J635" s="152"/>
      <c r="K635" s="152"/>
      <c r="L635" s="152"/>
      <c r="M635" s="190"/>
      <c r="N635" s="190"/>
      <c r="O635" s="190"/>
      <c r="P635" s="176"/>
      <c r="Q635" s="177"/>
      <c r="R635" s="177"/>
    </row>
    <row r="636" spans="2:18" ht="15" x14ac:dyDescent="0.2">
      <c r="B636" s="192"/>
      <c r="C636" s="192"/>
      <c r="D636" s="192"/>
      <c r="E636" s="192"/>
      <c r="F636" s="189"/>
      <c r="G636" s="189"/>
      <c r="H636" s="189"/>
      <c r="I636" s="189"/>
      <c r="J636" s="152"/>
      <c r="K636" s="152"/>
      <c r="L636" s="152"/>
      <c r="M636" s="190"/>
      <c r="N636" s="190"/>
      <c r="O636" s="190"/>
      <c r="P636" s="176"/>
      <c r="Q636" s="177"/>
      <c r="R636" s="177"/>
    </row>
    <row r="637" spans="2:18" ht="15" x14ac:dyDescent="0.2">
      <c r="B637" s="192"/>
      <c r="C637" s="192"/>
      <c r="D637" s="192"/>
      <c r="E637" s="192"/>
      <c r="F637" s="189"/>
      <c r="G637" s="189"/>
      <c r="H637" s="189"/>
      <c r="I637" s="189"/>
      <c r="J637" s="152"/>
      <c r="K637" s="152"/>
      <c r="L637" s="152"/>
      <c r="M637" s="190"/>
      <c r="N637" s="190"/>
      <c r="O637" s="190"/>
      <c r="P637" s="176"/>
      <c r="Q637" s="177"/>
      <c r="R637" s="177"/>
    </row>
    <row r="638" spans="2:18" ht="15" x14ac:dyDescent="0.2">
      <c r="B638" s="192"/>
      <c r="C638" s="192"/>
      <c r="D638" s="192"/>
      <c r="E638" s="192"/>
      <c r="F638" s="189"/>
      <c r="G638" s="189"/>
      <c r="H638" s="189"/>
      <c r="I638" s="189"/>
      <c r="J638" s="152"/>
      <c r="K638" s="152"/>
      <c r="L638" s="152"/>
      <c r="M638" s="190"/>
      <c r="N638" s="190"/>
      <c r="O638" s="190"/>
      <c r="P638" s="176"/>
      <c r="Q638" s="177"/>
      <c r="R638" s="177"/>
    </row>
    <row r="639" spans="2:18" ht="15" x14ac:dyDescent="0.2">
      <c r="B639" s="192"/>
      <c r="C639" s="192"/>
      <c r="D639" s="192"/>
      <c r="E639" s="192"/>
      <c r="F639" s="189"/>
      <c r="G639" s="189"/>
      <c r="H639" s="189"/>
      <c r="I639" s="189"/>
      <c r="J639" s="152"/>
      <c r="K639" s="152"/>
      <c r="L639" s="152"/>
      <c r="M639" s="190"/>
      <c r="N639" s="190"/>
      <c r="O639" s="190"/>
      <c r="P639" s="176"/>
      <c r="Q639" s="177"/>
      <c r="R639" s="177"/>
    </row>
    <row r="640" spans="2:18" ht="15" x14ac:dyDescent="0.2">
      <c r="B640" s="192"/>
      <c r="C640" s="192"/>
      <c r="D640" s="192"/>
      <c r="E640" s="192"/>
      <c r="F640" s="189"/>
      <c r="G640" s="189"/>
      <c r="H640" s="189"/>
      <c r="I640" s="189"/>
      <c r="J640" s="152"/>
      <c r="K640" s="152"/>
      <c r="L640" s="152"/>
      <c r="M640" s="190"/>
      <c r="N640" s="190"/>
      <c r="O640" s="190"/>
      <c r="P640" s="176"/>
      <c r="Q640" s="177"/>
      <c r="R640" s="177"/>
    </row>
    <row r="641" spans="2:18" ht="15" x14ac:dyDescent="0.2">
      <c r="B641" s="192"/>
      <c r="C641" s="192"/>
      <c r="D641" s="192"/>
      <c r="E641" s="192"/>
      <c r="F641" s="189"/>
      <c r="G641" s="189"/>
      <c r="H641" s="189"/>
      <c r="I641" s="189"/>
      <c r="J641" s="152"/>
      <c r="K641" s="152"/>
      <c r="L641" s="152"/>
      <c r="M641" s="190"/>
      <c r="N641" s="190"/>
      <c r="O641" s="190"/>
      <c r="P641" s="176"/>
      <c r="Q641" s="177"/>
      <c r="R641" s="177"/>
    </row>
    <row r="642" spans="2:18" ht="15" x14ac:dyDescent="0.2">
      <c r="B642" s="192"/>
      <c r="C642" s="192"/>
      <c r="D642" s="192"/>
      <c r="E642" s="192"/>
      <c r="F642" s="189"/>
      <c r="G642" s="189"/>
      <c r="H642" s="189"/>
      <c r="I642" s="189"/>
      <c r="J642" s="152"/>
      <c r="K642" s="152"/>
      <c r="L642" s="152"/>
      <c r="M642" s="190"/>
      <c r="N642" s="190"/>
      <c r="O642" s="190"/>
      <c r="P642" s="176"/>
      <c r="Q642" s="177"/>
      <c r="R642" s="177"/>
    </row>
    <row r="643" spans="2:18" ht="15" x14ac:dyDescent="0.2">
      <c r="B643" s="192"/>
      <c r="C643" s="192"/>
      <c r="D643" s="192"/>
      <c r="E643" s="192"/>
      <c r="F643" s="189"/>
      <c r="G643" s="189"/>
      <c r="H643" s="189"/>
      <c r="I643" s="189"/>
      <c r="J643" s="152"/>
      <c r="K643" s="152"/>
      <c r="L643" s="152"/>
      <c r="M643" s="190"/>
      <c r="N643" s="190"/>
      <c r="O643" s="190"/>
      <c r="P643" s="176"/>
      <c r="Q643" s="177"/>
      <c r="R643" s="177"/>
    </row>
    <row r="644" spans="2:18" ht="15" x14ac:dyDescent="0.2">
      <c r="B644" s="192"/>
      <c r="C644" s="192"/>
      <c r="D644" s="192"/>
      <c r="E644" s="192"/>
      <c r="F644" s="189"/>
      <c r="G644" s="189"/>
      <c r="H644" s="189"/>
      <c r="I644" s="189"/>
      <c r="J644" s="152"/>
      <c r="K644" s="152"/>
      <c r="L644" s="152"/>
      <c r="M644" s="190"/>
      <c r="N644" s="190"/>
      <c r="O644" s="190"/>
      <c r="P644" s="176"/>
      <c r="Q644" s="177"/>
      <c r="R644" s="177"/>
    </row>
    <row r="645" spans="2:18" ht="15" x14ac:dyDescent="0.2">
      <c r="B645" s="192"/>
      <c r="C645" s="192"/>
      <c r="D645" s="192"/>
      <c r="E645" s="192"/>
      <c r="F645" s="189"/>
      <c r="G645" s="189"/>
      <c r="H645" s="189"/>
      <c r="I645" s="189"/>
      <c r="J645" s="152"/>
      <c r="K645" s="152"/>
      <c r="L645" s="152"/>
      <c r="M645" s="190"/>
      <c r="N645" s="190"/>
      <c r="O645" s="190"/>
      <c r="P645" s="176"/>
      <c r="Q645" s="177"/>
      <c r="R645" s="177"/>
    </row>
    <row r="646" spans="2:18" ht="15" x14ac:dyDescent="0.2">
      <c r="B646" s="192"/>
      <c r="C646" s="192"/>
      <c r="D646" s="192"/>
      <c r="E646" s="192"/>
      <c r="F646" s="189"/>
      <c r="G646" s="189"/>
      <c r="H646" s="189"/>
      <c r="I646" s="189"/>
      <c r="J646" s="152"/>
      <c r="K646" s="152"/>
      <c r="L646" s="152"/>
      <c r="M646" s="190"/>
      <c r="N646" s="190"/>
      <c r="O646" s="190"/>
      <c r="P646" s="176"/>
      <c r="Q646" s="177"/>
      <c r="R646" s="177"/>
    </row>
    <row r="647" spans="2:18" ht="15" x14ac:dyDescent="0.2">
      <c r="B647" s="192"/>
      <c r="C647" s="192"/>
      <c r="D647" s="192"/>
      <c r="E647" s="192"/>
      <c r="F647" s="189"/>
      <c r="G647" s="189"/>
      <c r="H647" s="189"/>
      <c r="I647" s="189"/>
      <c r="J647" s="152"/>
      <c r="K647" s="152"/>
      <c r="L647" s="152"/>
      <c r="M647" s="190"/>
      <c r="N647" s="190"/>
      <c r="O647" s="190"/>
      <c r="P647" s="176"/>
      <c r="Q647" s="177"/>
      <c r="R647" s="177"/>
    </row>
    <row r="648" spans="2:18" ht="15" x14ac:dyDescent="0.2">
      <c r="B648" s="192"/>
      <c r="C648" s="192"/>
      <c r="D648" s="192"/>
      <c r="E648" s="192"/>
      <c r="F648" s="189"/>
      <c r="G648" s="189"/>
      <c r="H648" s="189"/>
      <c r="I648" s="189"/>
      <c r="J648" s="152"/>
      <c r="K648" s="152"/>
      <c r="L648" s="152"/>
      <c r="M648" s="190"/>
      <c r="N648" s="190"/>
      <c r="O648" s="190"/>
      <c r="P648" s="176"/>
      <c r="Q648" s="177"/>
      <c r="R648" s="177"/>
    </row>
    <row r="649" spans="2:18" ht="15" x14ac:dyDescent="0.2">
      <c r="B649" s="192"/>
      <c r="C649" s="192"/>
      <c r="D649" s="192"/>
      <c r="E649" s="192"/>
      <c r="F649" s="189"/>
      <c r="G649" s="189"/>
      <c r="H649" s="189"/>
      <c r="I649" s="189"/>
      <c r="J649" s="152"/>
      <c r="K649" s="152"/>
      <c r="L649" s="152"/>
      <c r="M649" s="190"/>
      <c r="N649" s="190"/>
      <c r="O649" s="190"/>
      <c r="P649" s="176"/>
      <c r="Q649" s="177"/>
      <c r="R649" s="177"/>
    </row>
    <row r="650" spans="2:18" ht="15" x14ac:dyDescent="0.2">
      <c r="B650" s="192"/>
      <c r="C650" s="192"/>
      <c r="D650" s="192"/>
      <c r="E650" s="192"/>
      <c r="F650" s="189"/>
      <c r="G650" s="189"/>
      <c r="H650" s="189"/>
      <c r="I650" s="189"/>
      <c r="J650" s="152"/>
      <c r="K650" s="152"/>
      <c r="L650" s="152"/>
      <c r="M650" s="190"/>
      <c r="N650" s="190"/>
      <c r="O650" s="190"/>
      <c r="P650" s="176"/>
      <c r="Q650" s="177"/>
      <c r="R650" s="177"/>
    </row>
    <row r="651" spans="2:18" ht="15" x14ac:dyDescent="0.2">
      <c r="B651" s="192"/>
      <c r="C651" s="192"/>
      <c r="D651" s="192"/>
      <c r="E651" s="192"/>
      <c r="F651" s="189"/>
      <c r="G651" s="189"/>
      <c r="H651" s="189"/>
      <c r="I651" s="189"/>
      <c r="J651" s="152"/>
      <c r="K651" s="152"/>
      <c r="L651" s="152"/>
      <c r="M651" s="190"/>
      <c r="N651" s="190"/>
      <c r="O651" s="190"/>
      <c r="P651" s="176"/>
      <c r="Q651" s="177"/>
      <c r="R651" s="177"/>
    </row>
    <row r="652" spans="2:18" ht="15" x14ac:dyDescent="0.2">
      <c r="B652" s="192"/>
      <c r="C652" s="192"/>
      <c r="D652" s="192"/>
      <c r="E652" s="192"/>
      <c r="F652" s="189"/>
      <c r="G652" s="189"/>
      <c r="H652" s="189"/>
      <c r="I652" s="189"/>
      <c r="J652" s="152"/>
      <c r="K652" s="152"/>
      <c r="L652" s="152"/>
      <c r="M652" s="190"/>
      <c r="N652" s="190"/>
      <c r="O652" s="190"/>
      <c r="P652" s="176"/>
      <c r="Q652" s="177"/>
      <c r="R652" s="177"/>
    </row>
    <row r="653" spans="2:18" ht="15" x14ac:dyDescent="0.2">
      <c r="B653" s="192"/>
      <c r="C653" s="192"/>
      <c r="D653" s="192"/>
      <c r="E653" s="192"/>
      <c r="F653" s="189"/>
      <c r="G653" s="189"/>
      <c r="H653" s="189"/>
      <c r="I653" s="189"/>
      <c r="J653" s="152"/>
      <c r="K653" s="152"/>
      <c r="L653" s="152"/>
      <c r="M653" s="190"/>
      <c r="N653" s="190"/>
      <c r="O653" s="190"/>
      <c r="P653" s="176"/>
      <c r="Q653" s="177"/>
      <c r="R653" s="177"/>
    </row>
    <row r="654" spans="2:18" ht="15" x14ac:dyDescent="0.2">
      <c r="B654" s="192"/>
      <c r="C654" s="192"/>
      <c r="D654" s="192"/>
      <c r="E654" s="192"/>
      <c r="F654" s="189"/>
      <c r="G654" s="189"/>
      <c r="H654" s="189"/>
      <c r="I654" s="189"/>
      <c r="J654" s="152"/>
      <c r="K654" s="152"/>
      <c r="L654" s="152"/>
      <c r="M654" s="190"/>
      <c r="N654" s="190"/>
      <c r="O654" s="190"/>
      <c r="P654" s="176"/>
      <c r="Q654" s="177"/>
      <c r="R654" s="177"/>
    </row>
    <row r="655" spans="2:18" ht="15" x14ac:dyDescent="0.2">
      <c r="B655" s="192"/>
      <c r="C655" s="192"/>
      <c r="D655" s="192"/>
      <c r="E655" s="192"/>
      <c r="F655" s="189"/>
      <c r="G655" s="189"/>
      <c r="H655" s="189"/>
      <c r="I655" s="189"/>
      <c r="J655" s="152"/>
      <c r="K655" s="152"/>
      <c r="L655" s="152"/>
      <c r="M655" s="190"/>
      <c r="N655" s="190"/>
      <c r="O655" s="190"/>
      <c r="P655" s="176"/>
      <c r="Q655" s="177"/>
      <c r="R655" s="177"/>
    </row>
    <row r="656" spans="2:18" ht="15" x14ac:dyDescent="0.2">
      <c r="B656" s="192"/>
      <c r="C656" s="192"/>
      <c r="D656" s="192"/>
      <c r="E656" s="192"/>
      <c r="F656" s="189"/>
      <c r="G656" s="189"/>
      <c r="H656" s="189"/>
      <c r="I656" s="189"/>
      <c r="J656" s="152"/>
      <c r="K656" s="152"/>
      <c r="L656" s="152"/>
      <c r="M656" s="190"/>
      <c r="N656" s="190"/>
      <c r="O656" s="190"/>
      <c r="P656" s="176"/>
      <c r="Q656" s="177"/>
      <c r="R656" s="177"/>
    </row>
    <row r="657" spans="2:18" ht="15" x14ac:dyDescent="0.2">
      <c r="B657" s="192"/>
      <c r="C657" s="192"/>
      <c r="D657" s="192"/>
      <c r="E657" s="192"/>
      <c r="F657" s="189"/>
      <c r="G657" s="189"/>
      <c r="H657" s="189"/>
      <c r="I657" s="189"/>
      <c r="J657" s="152"/>
      <c r="K657" s="152"/>
      <c r="L657" s="152"/>
      <c r="M657" s="190"/>
      <c r="N657" s="190"/>
      <c r="O657" s="190"/>
      <c r="P657" s="176"/>
      <c r="Q657" s="177"/>
      <c r="R657" s="177"/>
    </row>
    <row r="658" spans="2:18" ht="15" x14ac:dyDescent="0.2">
      <c r="B658" s="192"/>
      <c r="C658" s="192"/>
      <c r="D658" s="192"/>
      <c r="E658" s="192"/>
      <c r="F658" s="189"/>
      <c r="G658" s="189"/>
      <c r="H658" s="189"/>
      <c r="I658" s="189"/>
      <c r="J658" s="152"/>
      <c r="K658" s="152"/>
      <c r="L658" s="152"/>
      <c r="M658" s="190"/>
      <c r="N658" s="190"/>
      <c r="O658" s="190"/>
      <c r="P658" s="176"/>
      <c r="Q658" s="177"/>
      <c r="R658" s="177"/>
    </row>
    <row r="659" spans="2:18" ht="15" x14ac:dyDescent="0.2">
      <c r="B659" s="192"/>
      <c r="C659" s="192"/>
      <c r="D659" s="192"/>
      <c r="E659" s="192"/>
      <c r="F659" s="189"/>
      <c r="G659" s="189"/>
      <c r="H659" s="189"/>
      <c r="I659" s="189"/>
      <c r="J659" s="152"/>
      <c r="K659" s="152"/>
      <c r="L659" s="152"/>
      <c r="M659" s="190"/>
      <c r="N659" s="190"/>
      <c r="O659" s="190"/>
      <c r="P659" s="176"/>
      <c r="Q659" s="177"/>
      <c r="R659" s="177"/>
    </row>
    <row r="660" spans="2:18" ht="15" x14ac:dyDescent="0.2">
      <c r="B660" s="192"/>
      <c r="C660" s="192"/>
      <c r="D660" s="192"/>
      <c r="E660" s="192"/>
      <c r="F660" s="189"/>
      <c r="G660" s="189"/>
      <c r="H660" s="189"/>
      <c r="I660" s="189"/>
      <c r="J660" s="152"/>
      <c r="K660" s="152"/>
      <c r="L660" s="152"/>
      <c r="M660" s="190"/>
      <c r="N660" s="190"/>
      <c r="O660" s="190"/>
      <c r="P660" s="176"/>
      <c r="Q660" s="177"/>
      <c r="R660" s="177"/>
    </row>
    <row r="661" spans="2:18" ht="15" x14ac:dyDescent="0.2">
      <c r="B661" s="192"/>
      <c r="C661" s="192"/>
      <c r="D661" s="192"/>
      <c r="E661" s="192"/>
      <c r="F661" s="189"/>
      <c r="G661" s="189"/>
      <c r="H661" s="189"/>
      <c r="I661" s="189"/>
      <c r="J661" s="152"/>
      <c r="K661" s="152"/>
      <c r="L661" s="152"/>
      <c r="M661" s="190"/>
      <c r="N661" s="190"/>
      <c r="O661" s="190"/>
      <c r="P661" s="176"/>
      <c r="Q661" s="177"/>
      <c r="R661" s="177"/>
    </row>
    <row r="662" spans="2:18" ht="15" x14ac:dyDescent="0.2">
      <c r="B662" s="192"/>
      <c r="C662" s="192"/>
      <c r="D662" s="192"/>
      <c r="E662" s="192"/>
      <c r="F662" s="189"/>
      <c r="G662" s="189"/>
      <c r="H662" s="189"/>
      <c r="I662" s="189"/>
      <c r="J662" s="152"/>
      <c r="K662" s="152"/>
      <c r="L662" s="152"/>
      <c r="M662" s="190"/>
      <c r="N662" s="190"/>
      <c r="O662" s="190"/>
      <c r="P662" s="176"/>
      <c r="Q662" s="177"/>
      <c r="R662" s="177"/>
    </row>
    <row r="663" spans="2:18" ht="15" x14ac:dyDescent="0.2">
      <c r="B663" s="192"/>
      <c r="C663" s="192"/>
      <c r="D663" s="192"/>
      <c r="E663" s="192"/>
      <c r="F663" s="189"/>
      <c r="G663" s="189"/>
      <c r="H663" s="189"/>
      <c r="I663" s="189"/>
      <c r="J663" s="152"/>
      <c r="K663" s="152"/>
      <c r="L663" s="152"/>
      <c r="M663" s="190"/>
      <c r="N663" s="190"/>
      <c r="O663" s="190"/>
      <c r="P663" s="176"/>
      <c r="Q663" s="177"/>
      <c r="R663" s="177"/>
    </row>
    <row r="664" spans="2:18" ht="15" x14ac:dyDescent="0.2">
      <c r="B664" s="192"/>
      <c r="C664" s="192"/>
      <c r="D664" s="192"/>
      <c r="E664" s="192"/>
      <c r="F664" s="189"/>
      <c r="G664" s="189"/>
      <c r="H664" s="189"/>
      <c r="I664" s="189"/>
      <c r="J664" s="152"/>
      <c r="K664" s="152"/>
      <c r="L664" s="152"/>
      <c r="M664" s="190"/>
      <c r="N664" s="190"/>
      <c r="O664" s="190"/>
      <c r="P664" s="176"/>
      <c r="Q664" s="177"/>
      <c r="R664" s="177"/>
    </row>
    <row r="665" spans="2:18" ht="15" x14ac:dyDescent="0.2">
      <c r="B665" s="192"/>
      <c r="C665" s="192"/>
      <c r="D665" s="192"/>
      <c r="E665" s="192"/>
      <c r="F665" s="189"/>
      <c r="G665" s="189"/>
      <c r="H665" s="189"/>
      <c r="I665" s="189"/>
      <c r="J665" s="152"/>
      <c r="K665" s="152"/>
      <c r="L665" s="152"/>
      <c r="M665" s="190"/>
      <c r="N665" s="190"/>
      <c r="O665" s="190"/>
      <c r="P665" s="176"/>
      <c r="Q665" s="177"/>
      <c r="R665" s="177"/>
    </row>
    <row r="666" spans="2:18" ht="15" x14ac:dyDescent="0.2">
      <c r="B666" s="192"/>
      <c r="C666" s="192"/>
      <c r="D666" s="192"/>
      <c r="E666" s="192"/>
      <c r="F666" s="189"/>
      <c r="G666" s="189"/>
      <c r="H666" s="189"/>
      <c r="I666" s="189"/>
      <c r="J666" s="152"/>
      <c r="K666" s="152"/>
      <c r="L666" s="152"/>
      <c r="M666" s="190"/>
      <c r="N666" s="190"/>
      <c r="O666" s="190"/>
      <c r="P666" s="176"/>
      <c r="Q666" s="177"/>
      <c r="R666" s="177"/>
    </row>
    <row r="667" spans="2:18" ht="15" x14ac:dyDescent="0.2">
      <c r="B667" s="192"/>
      <c r="C667" s="192"/>
      <c r="D667" s="192"/>
      <c r="E667" s="192"/>
      <c r="F667" s="189"/>
      <c r="G667" s="189"/>
      <c r="H667" s="189"/>
      <c r="I667" s="189"/>
      <c r="J667" s="152"/>
      <c r="K667" s="152"/>
      <c r="L667" s="152"/>
      <c r="M667" s="190"/>
      <c r="N667" s="190"/>
      <c r="O667" s="190"/>
      <c r="P667" s="176"/>
      <c r="Q667" s="177"/>
      <c r="R667" s="177"/>
    </row>
    <row r="668" spans="2:18" ht="15" x14ac:dyDescent="0.2">
      <c r="B668" s="192"/>
      <c r="C668" s="192"/>
      <c r="D668" s="192"/>
      <c r="E668" s="192"/>
      <c r="F668" s="189"/>
      <c r="G668" s="189"/>
      <c r="H668" s="189"/>
      <c r="I668" s="189"/>
      <c r="J668" s="152"/>
      <c r="K668" s="152"/>
      <c r="L668" s="152"/>
      <c r="M668" s="190"/>
      <c r="N668" s="190"/>
      <c r="O668" s="190"/>
      <c r="P668" s="176"/>
      <c r="Q668" s="177"/>
      <c r="R668" s="177"/>
    </row>
    <row r="669" spans="2:18" ht="15" x14ac:dyDescent="0.2">
      <c r="B669" s="192"/>
      <c r="C669" s="192"/>
      <c r="D669" s="192"/>
      <c r="E669" s="192"/>
      <c r="F669" s="189"/>
      <c r="G669" s="189"/>
      <c r="H669" s="189"/>
      <c r="I669" s="189"/>
      <c r="J669" s="152"/>
      <c r="K669" s="152"/>
      <c r="L669" s="152"/>
      <c r="M669" s="190"/>
      <c r="N669" s="190"/>
      <c r="O669" s="190"/>
      <c r="P669" s="176"/>
      <c r="Q669" s="177"/>
      <c r="R669" s="177"/>
    </row>
    <row r="670" spans="2:18" ht="15" x14ac:dyDescent="0.2">
      <c r="B670" s="192"/>
      <c r="C670" s="192"/>
      <c r="D670" s="192"/>
      <c r="E670" s="192"/>
      <c r="F670" s="189"/>
      <c r="G670" s="189"/>
      <c r="H670" s="189"/>
      <c r="I670" s="189"/>
      <c r="J670" s="152"/>
      <c r="K670" s="152"/>
      <c r="L670" s="152"/>
      <c r="M670" s="190"/>
      <c r="N670" s="190"/>
      <c r="O670" s="190"/>
      <c r="P670" s="176"/>
      <c r="Q670" s="177"/>
      <c r="R670" s="177"/>
    </row>
    <row r="671" spans="2:18" ht="15" x14ac:dyDescent="0.2">
      <c r="B671" s="192"/>
      <c r="C671" s="192"/>
      <c r="D671" s="192"/>
      <c r="E671" s="192"/>
      <c r="F671" s="189"/>
      <c r="G671" s="189"/>
      <c r="H671" s="189"/>
      <c r="I671" s="189"/>
      <c r="J671" s="152"/>
      <c r="K671" s="152"/>
      <c r="L671" s="152"/>
      <c r="M671" s="190"/>
      <c r="N671" s="190"/>
      <c r="O671" s="190"/>
      <c r="P671" s="176"/>
      <c r="Q671" s="177"/>
      <c r="R671" s="177"/>
    </row>
    <row r="672" spans="2:18" ht="15" x14ac:dyDescent="0.2">
      <c r="B672" s="192"/>
      <c r="C672" s="192"/>
      <c r="D672" s="192"/>
      <c r="E672" s="192"/>
      <c r="F672" s="189"/>
      <c r="G672" s="189"/>
      <c r="H672" s="189"/>
      <c r="I672" s="189"/>
      <c r="J672" s="152"/>
      <c r="K672" s="152"/>
      <c r="L672" s="152"/>
      <c r="M672" s="190"/>
      <c r="N672" s="190"/>
      <c r="O672" s="190"/>
      <c r="P672" s="176"/>
      <c r="Q672" s="177"/>
      <c r="R672" s="177"/>
    </row>
    <row r="673" spans="2:18" ht="15" x14ac:dyDescent="0.2">
      <c r="B673" s="192"/>
      <c r="C673" s="192"/>
      <c r="D673" s="192"/>
      <c r="E673" s="192"/>
      <c r="F673" s="189"/>
      <c r="G673" s="189"/>
      <c r="H673" s="189"/>
      <c r="I673" s="189"/>
      <c r="J673" s="152"/>
      <c r="K673" s="152"/>
      <c r="L673" s="152"/>
      <c r="M673" s="190"/>
      <c r="N673" s="190"/>
      <c r="O673" s="190"/>
      <c r="P673" s="176"/>
      <c r="Q673" s="177"/>
      <c r="R673" s="177"/>
    </row>
    <row r="674" spans="2:18" ht="15" x14ac:dyDescent="0.2">
      <c r="B674" s="192"/>
      <c r="C674" s="192"/>
      <c r="D674" s="192"/>
      <c r="E674" s="192"/>
      <c r="F674" s="189"/>
      <c r="G674" s="189"/>
      <c r="H674" s="189"/>
      <c r="I674" s="189"/>
      <c r="J674" s="152"/>
      <c r="K674" s="152"/>
      <c r="L674" s="152"/>
      <c r="M674" s="190"/>
      <c r="N674" s="190"/>
      <c r="O674" s="190"/>
      <c r="P674" s="176"/>
      <c r="Q674" s="177"/>
      <c r="R674" s="177"/>
    </row>
    <row r="675" spans="2:18" ht="15" x14ac:dyDescent="0.2">
      <c r="B675" s="192"/>
      <c r="C675" s="192"/>
      <c r="D675" s="192"/>
      <c r="E675" s="192"/>
      <c r="F675" s="189"/>
      <c r="G675" s="189"/>
      <c r="H675" s="189"/>
      <c r="I675" s="189"/>
      <c r="J675" s="152"/>
      <c r="K675" s="152"/>
      <c r="L675" s="152"/>
      <c r="M675" s="190"/>
      <c r="N675" s="190"/>
      <c r="O675" s="190"/>
      <c r="P675" s="176"/>
      <c r="Q675" s="177"/>
      <c r="R675" s="177"/>
    </row>
    <row r="676" spans="2:18" ht="15" x14ac:dyDescent="0.2">
      <c r="B676" s="192"/>
      <c r="C676" s="192"/>
      <c r="D676" s="192"/>
      <c r="E676" s="192"/>
      <c r="F676" s="189"/>
      <c r="G676" s="189"/>
      <c r="H676" s="189"/>
      <c r="I676" s="189"/>
      <c r="J676" s="152"/>
      <c r="K676" s="152"/>
      <c r="L676" s="152"/>
      <c r="M676" s="190"/>
      <c r="N676" s="190"/>
      <c r="O676" s="190"/>
      <c r="P676" s="176"/>
      <c r="Q676" s="177"/>
      <c r="R676" s="177"/>
    </row>
    <row r="677" spans="2:18" ht="15" x14ac:dyDescent="0.2">
      <c r="B677" s="192"/>
      <c r="C677" s="192"/>
      <c r="D677" s="192"/>
      <c r="E677" s="192"/>
      <c r="F677" s="189"/>
      <c r="G677" s="189"/>
      <c r="H677" s="189"/>
      <c r="I677" s="189"/>
      <c r="J677" s="152"/>
      <c r="K677" s="152"/>
      <c r="L677" s="152"/>
      <c r="M677" s="190"/>
      <c r="N677" s="190"/>
      <c r="O677" s="190"/>
      <c r="P677" s="176"/>
      <c r="Q677" s="177"/>
      <c r="R677" s="177"/>
    </row>
    <row r="678" spans="2:18" ht="15" x14ac:dyDescent="0.2">
      <c r="B678" s="192"/>
      <c r="C678" s="192"/>
      <c r="D678" s="192"/>
      <c r="E678" s="192"/>
      <c r="F678" s="189"/>
      <c r="G678" s="189"/>
      <c r="H678" s="189"/>
      <c r="I678" s="189"/>
      <c r="J678" s="152"/>
      <c r="K678" s="152"/>
      <c r="L678" s="152"/>
      <c r="M678" s="190"/>
      <c r="N678" s="190"/>
      <c r="O678" s="190"/>
      <c r="P678" s="176"/>
      <c r="Q678" s="177"/>
      <c r="R678" s="177"/>
    </row>
    <row r="679" spans="2:18" ht="15" x14ac:dyDescent="0.2">
      <c r="B679" s="192"/>
      <c r="C679" s="192"/>
      <c r="D679" s="192"/>
      <c r="E679" s="192"/>
      <c r="F679" s="189"/>
      <c r="G679" s="189"/>
      <c r="H679" s="189"/>
      <c r="I679" s="189"/>
      <c r="J679" s="152"/>
      <c r="K679" s="152"/>
      <c r="L679" s="152"/>
      <c r="M679" s="190"/>
      <c r="N679" s="190"/>
      <c r="O679" s="190"/>
      <c r="P679" s="176"/>
      <c r="Q679" s="177"/>
      <c r="R679" s="177"/>
    </row>
    <row r="680" spans="2:18" ht="15" x14ac:dyDescent="0.2">
      <c r="B680" s="192"/>
      <c r="C680" s="192"/>
      <c r="D680" s="192"/>
      <c r="E680" s="192"/>
      <c r="F680" s="189"/>
      <c r="G680" s="189"/>
      <c r="H680" s="189"/>
      <c r="I680" s="189"/>
      <c r="J680" s="152"/>
      <c r="K680" s="152"/>
      <c r="L680" s="152"/>
      <c r="M680" s="190"/>
      <c r="N680" s="190"/>
      <c r="O680" s="190"/>
      <c r="P680" s="176"/>
      <c r="Q680" s="177"/>
      <c r="R680" s="177"/>
    </row>
    <row r="681" spans="2:18" ht="15" x14ac:dyDescent="0.2">
      <c r="B681" s="192"/>
      <c r="C681" s="192"/>
      <c r="D681" s="192"/>
      <c r="E681" s="192"/>
      <c r="F681" s="189"/>
      <c r="G681" s="189"/>
      <c r="H681" s="189"/>
      <c r="I681" s="189"/>
      <c r="J681" s="152"/>
      <c r="K681" s="152"/>
      <c r="L681" s="152"/>
      <c r="M681" s="190"/>
      <c r="N681" s="190"/>
      <c r="O681" s="190"/>
      <c r="P681" s="176"/>
      <c r="Q681" s="177"/>
      <c r="R681" s="177"/>
    </row>
    <row r="682" spans="2:18" ht="15" x14ac:dyDescent="0.2">
      <c r="B682" s="192"/>
      <c r="C682" s="192"/>
      <c r="D682" s="192"/>
      <c r="E682" s="192"/>
      <c r="F682" s="189"/>
      <c r="G682" s="189"/>
      <c r="H682" s="189"/>
      <c r="I682" s="189"/>
      <c r="J682" s="152"/>
      <c r="K682" s="152"/>
      <c r="L682" s="152"/>
      <c r="M682" s="190"/>
      <c r="N682" s="190"/>
      <c r="O682" s="190"/>
      <c r="P682" s="176"/>
      <c r="Q682" s="177"/>
      <c r="R682" s="177"/>
    </row>
    <row r="683" spans="2:18" ht="15" x14ac:dyDescent="0.2">
      <c r="B683" s="192"/>
      <c r="C683" s="192"/>
      <c r="D683" s="192"/>
      <c r="E683" s="192"/>
      <c r="F683" s="189"/>
      <c r="G683" s="189"/>
      <c r="H683" s="189"/>
      <c r="I683" s="189"/>
      <c r="J683" s="152"/>
      <c r="K683" s="152"/>
      <c r="L683" s="152"/>
      <c r="M683" s="190"/>
      <c r="N683" s="190"/>
      <c r="O683" s="190"/>
      <c r="P683" s="176"/>
      <c r="Q683" s="177"/>
      <c r="R683" s="177"/>
    </row>
    <row r="684" spans="2:18" ht="15" x14ac:dyDescent="0.2">
      <c r="B684" s="192"/>
      <c r="C684" s="192"/>
      <c r="D684" s="192"/>
      <c r="E684" s="192"/>
      <c r="F684" s="189"/>
      <c r="G684" s="189"/>
      <c r="H684" s="189"/>
      <c r="I684" s="189"/>
      <c r="J684" s="152"/>
      <c r="K684" s="152"/>
      <c r="L684" s="152"/>
      <c r="M684" s="190"/>
      <c r="N684" s="190"/>
      <c r="O684" s="190"/>
      <c r="P684" s="176"/>
      <c r="Q684" s="177"/>
      <c r="R684" s="177"/>
    </row>
    <row r="685" spans="2:18" ht="15" x14ac:dyDescent="0.2">
      <c r="B685" s="192"/>
      <c r="C685" s="192"/>
      <c r="D685" s="192"/>
      <c r="E685" s="192"/>
      <c r="F685" s="189"/>
      <c r="G685" s="189"/>
      <c r="H685" s="189"/>
      <c r="I685" s="189"/>
      <c r="J685" s="152"/>
      <c r="K685" s="152"/>
      <c r="L685" s="152"/>
      <c r="M685" s="190"/>
      <c r="N685" s="190"/>
      <c r="O685" s="190"/>
      <c r="P685" s="176"/>
      <c r="Q685" s="177"/>
      <c r="R685" s="177"/>
    </row>
    <row r="686" spans="2:18" ht="15" x14ac:dyDescent="0.2">
      <c r="B686" s="192"/>
      <c r="C686" s="192"/>
      <c r="D686" s="192"/>
      <c r="E686" s="192"/>
      <c r="F686" s="189"/>
      <c r="G686" s="189"/>
      <c r="H686" s="189"/>
      <c r="I686" s="189"/>
      <c r="J686" s="152"/>
      <c r="K686" s="152"/>
      <c r="L686" s="152"/>
      <c r="M686" s="190"/>
      <c r="N686" s="190"/>
      <c r="O686" s="190"/>
      <c r="P686" s="176"/>
      <c r="Q686" s="177"/>
      <c r="R686" s="177"/>
    </row>
    <row r="687" spans="2:18" ht="15" x14ac:dyDescent="0.2">
      <c r="B687" s="192"/>
      <c r="C687" s="192"/>
      <c r="D687" s="192"/>
      <c r="E687" s="192"/>
      <c r="F687" s="189"/>
      <c r="G687" s="189"/>
      <c r="H687" s="189"/>
      <c r="I687" s="189"/>
      <c r="J687" s="152"/>
      <c r="K687" s="152"/>
      <c r="L687" s="152"/>
      <c r="M687" s="190"/>
      <c r="N687" s="190"/>
      <c r="O687" s="190"/>
      <c r="P687" s="176"/>
      <c r="Q687" s="177"/>
      <c r="R687" s="177"/>
    </row>
    <row r="688" spans="2:18" ht="15" x14ac:dyDescent="0.2">
      <c r="B688" s="192"/>
      <c r="C688" s="192"/>
      <c r="D688" s="192"/>
      <c r="E688" s="192"/>
      <c r="F688" s="189"/>
      <c r="G688" s="189"/>
      <c r="H688" s="189"/>
      <c r="I688" s="189"/>
      <c r="J688" s="152"/>
      <c r="K688" s="152"/>
      <c r="L688" s="152"/>
      <c r="M688" s="190"/>
      <c r="N688" s="190"/>
      <c r="O688" s="190"/>
      <c r="P688" s="176"/>
      <c r="Q688" s="177"/>
      <c r="R688" s="177"/>
    </row>
    <row r="689" spans="2:18" ht="15" x14ac:dyDescent="0.2">
      <c r="B689" s="192"/>
      <c r="C689" s="192"/>
      <c r="D689" s="192"/>
      <c r="E689" s="192"/>
      <c r="F689" s="189"/>
      <c r="G689" s="189"/>
      <c r="H689" s="189"/>
      <c r="I689" s="189"/>
      <c r="J689" s="152"/>
      <c r="K689" s="152"/>
      <c r="L689" s="152"/>
      <c r="M689" s="190"/>
      <c r="N689" s="190"/>
      <c r="O689" s="190"/>
      <c r="P689" s="176"/>
      <c r="Q689" s="177"/>
      <c r="R689" s="177"/>
    </row>
    <row r="690" spans="2:18" ht="15" x14ac:dyDescent="0.2">
      <c r="B690" s="192"/>
      <c r="C690" s="192"/>
      <c r="D690" s="192"/>
      <c r="E690" s="192"/>
      <c r="F690" s="189"/>
      <c r="G690" s="189"/>
      <c r="H690" s="189"/>
      <c r="I690" s="189"/>
      <c r="J690" s="152"/>
      <c r="K690" s="152"/>
      <c r="L690" s="152"/>
      <c r="M690" s="190"/>
      <c r="N690" s="190"/>
      <c r="O690" s="190"/>
      <c r="P690" s="176"/>
      <c r="Q690" s="177"/>
      <c r="R690" s="177"/>
    </row>
    <row r="691" spans="2:18" ht="15" x14ac:dyDescent="0.2">
      <c r="B691" s="192"/>
      <c r="C691" s="192"/>
      <c r="D691" s="192"/>
      <c r="E691" s="192"/>
      <c r="F691" s="189"/>
      <c r="G691" s="189"/>
      <c r="H691" s="189"/>
      <c r="I691" s="189"/>
      <c r="J691" s="152"/>
      <c r="K691" s="152"/>
      <c r="L691" s="152"/>
      <c r="M691" s="190"/>
      <c r="N691" s="190"/>
      <c r="O691" s="190"/>
      <c r="P691" s="176"/>
      <c r="Q691" s="177"/>
      <c r="R691" s="177"/>
    </row>
    <row r="692" spans="2:18" ht="15" x14ac:dyDescent="0.2">
      <c r="B692" s="192"/>
      <c r="C692" s="192"/>
      <c r="D692" s="192"/>
      <c r="E692" s="192"/>
      <c r="F692" s="189"/>
      <c r="G692" s="189"/>
      <c r="H692" s="189"/>
      <c r="I692" s="189"/>
      <c r="J692" s="152"/>
      <c r="K692" s="152"/>
      <c r="L692" s="152"/>
      <c r="M692" s="190"/>
      <c r="N692" s="190"/>
      <c r="O692" s="190"/>
      <c r="P692" s="176"/>
      <c r="Q692" s="177"/>
      <c r="R692" s="177"/>
    </row>
    <row r="693" spans="2:18" ht="15" x14ac:dyDescent="0.2">
      <c r="B693" s="192"/>
      <c r="C693" s="192"/>
      <c r="D693" s="192"/>
      <c r="E693" s="192"/>
      <c r="F693" s="189"/>
      <c r="G693" s="189"/>
      <c r="H693" s="189"/>
      <c r="I693" s="189"/>
      <c r="J693" s="152"/>
      <c r="K693" s="152"/>
      <c r="L693" s="152"/>
      <c r="M693" s="190"/>
      <c r="N693" s="190"/>
      <c r="O693" s="190"/>
      <c r="P693" s="176"/>
      <c r="Q693" s="177"/>
      <c r="R693" s="177"/>
    </row>
    <row r="694" spans="2:18" ht="15" x14ac:dyDescent="0.2">
      <c r="B694" s="192"/>
      <c r="C694" s="192"/>
      <c r="D694" s="192"/>
      <c r="E694" s="192"/>
      <c r="F694" s="189"/>
      <c r="G694" s="189"/>
      <c r="H694" s="189"/>
      <c r="I694" s="189"/>
      <c r="J694" s="152"/>
      <c r="K694" s="152"/>
      <c r="L694" s="152"/>
      <c r="M694" s="190"/>
      <c r="N694" s="190"/>
      <c r="O694" s="190"/>
      <c r="P694" s="176"/>
      <c r="Q694" s="177"/>
      <c r="R694" s="177"/>
    </row>
    <row r="695" spans="2:18" ht="15" x14ac:dyDescent="0.2">
      <c r="B695" s="192"/>
      <c r="C695" s="192"/>
      <c r="D695" s="192"/>
      <c r="E695" s="192"/>
      <c r="F695" s="189"/>
      <c r="G695" s="189"/>
      <c r="H695" s="189"/>
      <c r="I695" s="189"/>
      <c r="J695" s="152"/>
      <c r="K695" s="152"/>
      <c r="L695" s="152"/>
      <c r="M695" s="190"/>
      <c r="N695" s="190"/>
      <c r="O695" s="190"/>
      <c r="P695" s="176"/>
      <c r="Q695" s="177"/>
      <c r="R695" s="177"/>
    </row>
    <row r="696" spans="2:18" ht="15" x14ac:dyDescent="0.2">
      <c r="B696" s="192"/>
      <c r="C696" s="192"/>
      <c r="D696" s="192"/>
      <c r="E696" s="192"/>
      <c r="F696" s="189"/>
      <c r="G696" s="189"/>
      <c r="H696" s="189"/>
      <c r="I696" s="189"/>
      <c r="J696" s="152"/>
      <c r="K696" s="152"/>
      <c r="L696" s="152"/>
      <c r="M696" s="190"/>
      <c r="N696" s="190"/>
      <c r="O696" s="190"/>
      <c r="P696" s="176"/>
      <c r="Q696" s="177"/>
      <c r="R696" s="177"/>
    </row>
    <row r="697" spans="2:18" ht="15" x14ac:dyDescent="0.2">
      <c r="B697" s="192"/>
      <c r="C697" s="192"/>
      <c r="D697" s="192"/>
      <c r="E697" s="192"/>
      <c r="F697" s="189"/>
      <c r="G697" s="189"/>
      <c r="H697" s="189"/>
      <c r="I697" s="189"/>
      <c r="J697" s="152"/>
      <c r="K697" s="152"/>
      <c r="L697" s="152"/>
      <c r="M697" s="190"/>
      <c r="N697" s="190"/>
      <c r="O697" s="190"/>
      <c r="P697" s="176"/>
      <c r="Q697" s="177"/>
      <c r="R697" s="177"/>
    </row>
    <row r="698" spans="2:18" ht="15" x14ac:dyDescent="0.2">
      <c r="B698" s="192"/>
      <c r="C698" s="192"/>
      <c r="D698" s="192"/>
      <c r="E698" s="192"/>
      <c r="F698" s="189"/>
      <c r="G698" s="189"/>
      <c r="H698" s="189"/>
      <c r="I698" s="189"/>
      <c r="J698" s="152"/>
      <c r="K698" s="152"/>
      <c r="L698" s="152"/>
      <c r="M698" s="190"/>
      <c r="N698" s="190"/>
      <c r="O698" s="190"/>
      <c r="P698" s="176"/>
      <c r="Q698" s="177"/>
      <c r="R698" s="177"/>
    </row>
    <row r="699" spans="2:18" ht="15" x14ac:dyDescent="0.2">
      <c r="B699" s="192"/>
      <c r="C699" s="192"/>
      <c r="D699" s="192"/>
      <c r="E699" s="192"/>
      <c r="F699" s="189"/>
      <c r="G699" s="189"/>
      <c r="H699" s="189"/>
      <c r="I699" s="189"/>
      <c r="J699" s="152"/>
      <c r="K699" s="152"/>
      <c r="L699" s="152"/>
      <c r="M699" s="190"/>
      <c r="N699" s="190"/>
      <c r="O699" s="190"/>
      <c r="P699" s="176"/>
      <c r="Q699" s="177"/>
      <c r="R699" s="177"/>
    </row>
    <row r="700" spans="2:18" ht="15" x14ac:dyDescent="0.2">
      <c r="B700" s="192"/>
      <c r="C700" s="192"/>
      <c r="D700" s="192"/>
      <c r="E700" s="192"/>
      <c r="F700" s="189"/>
      <c r="G700" s="189"/>
      <c r="H700" s="189"/>
      <c r="I700" s="189"/>
      <c r="J700" s="152"/>
      <c r="K700" s="152"/>
      <c r="L700" s="152"/>
      <c r="M700" s="190"/>
      <c r="N700" s="190"/>
      <c r="O700" s="190"/>
      <c r="P700" s="176"/>
      <c r="Q700" s="177"/>
      <c r="R700" s="177"/>
    </row>
    <row r="701" spans="2:18" ht="15" x14ac:dyDescent="0.2">
      <c r="B701" s="192"/>
      <c r="C701" s="192"/>
      <c r="D701" s="192"/>
      <c r="E701" s="192"/>
      <c r="F701" s="189"/>
      <c r="G701" s="189"/>
      <c r="H701" s="189"/>
      <c r="I701" s="189"/>
      <c r="J701" s="152"/>
      <c r="K701" s="152"/>
      <c r="L701" s="152"/>
      <c r="M701" s="190"/>
      <c r="N701" s="190"/>
      <c r="O701" s="190"/>
      <c r="P701" s="176"/>
      <c r="Q701" s="177"/>
      <c r="R701" s="177"/>
    </row>
    <row r="702" spans="2:18" ht="15" x14ac:dyDescent="0.2">
      <c r="B702" s="192"/>
      <c r="C702" s="192"/>
      <c r="D702" s="192"/>
      <c r="E702" s="192"/>
      <c r="F702" s="189"/>
      <c r="G702" s="189"/>
      <c r="H702" s="189"/>
      <c r="I702" s="189"/>
      <c r="J702" s="152"/>
      <c r="K702" s="152"/>
      <c r="L702" s="152"/>
      <c r="M702" s="190"/>
      <c r="N702" s="190"/>
      <c r="O702" s="190"/>
      <c r="P702" s="176"/>
      <c r="Q702" s="177"/>
      <c r="R702" s="177"/>
    </row>
    <row r="703" spans="2:18" ht="15" x14ac:dyDescent="0.2">
      <c r="B703" s="192"/>
      <c r="C703" s="192"/>
      <c r="D703" s="192"/>
      <c r="E703" s="192"/>
      <c r="F703" s="189"/>
      <c r="G703" s="189"/>
      <c r="H703" s="189"/>
      <c r="I703" s="189"/>
      <c r="J703" s="152"/>
      <c r="K703" s="152"/>
      <c r="L703" s="152"/>
      <c r="M703" s="190"/>
      <c r="N703" s="190"/>
      <c r="O703" s="190"/>
      <c r="P703" s="176"/>
      <c r="Q703" s="177"/>
      <c r="R703" s="177"/>
    </row>
    <row r="704" spans="2:18" ht="15" x14ac:dyDescent="0.2">
      <c r="B704" s="192"/>
      <c r="C704" s="192"/>
      <c r="D704" s="192"/>
      <c r="E704" s="192"/>
      <c r="F704" s="189"/>
      <c r="G704" s="189"/>
      <c r="H704" s="189"/>
      <c r="I704" s="189"/>
      <c r="J704" s="152"/>
      <c r="K704" s="152"/>
      <c r="L704" s="152"/>
      <c r="M704" s="190"/>
      <c r="N704" s="190"/>
      <c r="O704" s="190"/>
      <c r="P704" s="176"/>
      <c r="Q704" s="177"/>
      <c r="R704" s="177"/>
    </row>
    <row r="705" spans="2:18" ht="15" x14ac:dyDescent="0.2">
      <c r="B705" s="192"/>
      <c r="C705" s="192"/>
      <c r="D705" s="192"/>
      <c r="E705" s="192"/>
      <c r="F705" s="189"/>
      <c r="G705" s="189"/>
      <c r="H705" s="189"/>
      <c r="I705" s="189"/>
      <c r="J705" s="152"/>
      <c r="K705" s="152"/>
      <c r="L705" s="152"/>
      <c r="M705" s="190"/>
      <c r="N705" s="190"/>
      <c r="O705" s="190"/>
      <c r="P705" s="176"/>
      <c r="Q705" s="177"/>
      <c r="R705" s="177"/>
    </row>
    <row r="706" spans="2:18" ht="15" x14ac:dyDescent="0.2">
      <c r="B706" s="192"/>
      <c r="C706" s="192"/>
      <c r="D706" s="192"/>
      <c r="E706" s="192"/>
      <c r="F706" s="189"/>
      <c r="G706" s="189"/>
      <c r="H706" s="189"/>
      <c r="I706" s="189"/>
      <c r="J706" s="152"/>
      <c r="K706" s="152"/>
      <c r="L706" s="152"/>
      <c r="M706" s="190"/>
      <c r="N706" s="190"/>
      <c r="O706" s="190"/>
      <c r="P706" s="176"/>
      <c r="Q706" s="177"/>
      <c r="R706" s="177"/>
    </row>
    <row r="707" spans="2:18" ht="15" x14ac:dyDescent="0.2">
      <c r="B707" s="192"/>
      <c r="C707" s="192"/>
      <c r="D707" s="192"/>
      <c r="E707" s="192"/>
      <c r="F707" s="189"/>
      <c r="G707" s="189"/>
      <c r="H707" s="189"/>
      <c r="I707" s="189"/>
      <c r="J707" s="152"/>
      <c r="K707" s="152"/>
      <c r="L707" s="152"/>
      <c r="M707" s="190"/>
      <c r="N707" s="190"/>
      <c r="O707" s="190"/>
      <c r="P707" s="176"/>
      <c r="Q707" s="177"/>
      <c r="R707" s="177"/>
    </row>
    <row r="708" spans="2:18" ht="15" x14ac:dyDescent="0.2">
      <c r="B708" s="192"/>
      <c r="C708" s="192"/>
      <c r="D708" s="192"/>
      <c r="E708" s="192"/>
      <c r="F708" s="189"/>
      <c r="G708" s="189"/>
      <c r="H708" s="189"/>
      <c r="I708" s="189"/>
      <c r="J708" s="152"/>
      <c r="K708" s="152"/>
      <c r="L708" s="152"/>
      <c r="M708" s="190"/>
      <c r="N708" s="190"/>
      <c r="O708" s="190"/>
      <c r="P708" s="176"/>
      <c r="Q708" s="177"/>
      <c r="R708" s="177"/>
    </row>
    <row r="709" spans="2:18" ht="15" x14ac:dyDescent="0.2">
      <c r="B709" s="192"/>
      <c r="C709" s="192"/>
      <c r="D709" s="192"/>
      <c r="E709" s="192"/>
      <c r="F709" s="189"/>
      <c r="G709" s="189"/>
      <c r="H709" s="189"/>
      <c r="I709" s="189"/>
      <c r="J709" s="152"/>
      <c r="K709" s="152"/>
      <c r="L709" s="152"/>
      <c r="M709" s="190"/>
      <c r="N709" s="190"/>
      <c r="O709" s="190"/>
      <c r="P709" s="176"/>
      <c r="Q709" s="177"/>
      <c r="R709" s="177"/>
    </row>
    <row r="710" spans="2:18" ht="15" x14ac:dyDescent="0.2">
      <c r="B710" s="192"/>
      <c r="C710" s="192"/>
      <c r="D710" s="192"/>
      <c r="E710" s="192"/>
      <c r="F710" s="189"/>
      <c r="G710" s="189"/>
      <c r="H710" s="189"/>
      <c r="I710" s="189"/>
      <c r="J710" s="152"/>
      <c r="K710" s="152"/>
      <c r="L710" s="152"/>
      <c r="M710" s="190"/>
      <c r="N710" s="190"/>
      <c r="O710" s="190"/>
      <c r="P710" s="176"/>
      <c r="Q710" s="177"/>
      <c r="R710" s="177"/>
    </row>
    <row r="711" spans="2:18" ht="15" x14ac:dyDescent="0.2">
      <c r="B711" s="192"/>
      <c r="C711" s="192"/>
      <c r="D711" s="192"/>
      <c r="E711" s="192"/>
      <c r="F711" s="189"/>
      <c r="G711" s="189"/>
      <c r="H711" s="189"/>
      <c r="I711" s="189"/>
      <c r="J711" s="152"/>
      <c r="K711" s="152"/>
      <c r="L711" s="152"/>
      <c r="M711" s="190"/>
      <c r="N711" s="190"/>
      <c r="O711" s="190"/>
      <c r="P711" s="176"/>
      <c r="Q711" s="177"/>
      <c r="R711" s="177"/>
    </row>
    <row r="712" spans="2:18" ht="15" x14ac:dyDescent="0.2">
      <c r="B712" s="192"/>
      <c r="C712" s="192"/>
      <c r="D712" s="192"/>
      <c r="E712" s="192"/>
      <c r="F712" s="189"/>
      <c r="G712" s="189"/>
      <c r="H712" s="189"/>
      <c r="I712" s="189"/>
      <c r="J712" s="152"/>
      <c r="K712" s="152"/>
      <c r="L712" s="152"/>
      <c r="M712" s="190"/>
      <c r="N712" s="190"/>
      <c r="O712" s="190"/>
      <c r="P712" s="176"/>
      <c r="Q712" s="177"/>
      <c r="R712" s="177"/>
    </row>
    <row r="713" spans="2:18" ht="15" x14ac:dyDescent="0.2">
      <c r="B713" s="192"/>
      <c r="C713" s="192"/>
      <c r="D713" s="192"/>
      <c r="E713" s="192"/>
      <c r="F713" s="189"/>
      <c r="G713" s="189"/>
      <c r="H713" s="189"/>
      <c r="I713" s="189"/>
      <c r="J713" s="152"/>
      <c r="K713" s="152"/>
      <c r="L713" s="152"/>
      <c r="M713" s="190"/>
      <c r="N713" s="190"/>
      <c r="O713" s="190"/>
      <c r="P713" s="176"/>
      <c r="Q713" s="177"/>
      <c r="R713" s="177"/>
    </row>
    <row r="714" spans="2:18" ht="15" x14ac:dyDescent="0.2">
      <c r="B714" s="192"/>
      <c r="C714" s="192"/>
      <c r="D714" s="192"/>
      <c r="E714" s="192"/>
      <c r="F714" s="189"/>
      <c r="G714" s="189"/>
      <c r="H714" s="189"/>
      <c r="I714" s="189"/>
      <c r="J714" s="152"/>
      <c r="K714" s="152"/>
      <c r="L714" s="152"/>
      <c r="M714" s="190"/>
      <c r="N714" s="190"/>
      <c r="O714" s="190"/>
      <c r="P714" s="176"/>
      <c r="Q714" s="177"/>
      <c r="R714" s="177"/>
    </row>
    <row r="715" spans="2:18" ht="15" x14ac:dyDescent="0.2">
      <c r="B715" s="192"/>
      <c r="C715" s="192"/>
      <c r="D715" s="192"/>
      <c r="E715" s="192"/>
      <c r="F715" s="189"/>
      <c r="G715" s="189"/>
      <c r="H715" s="189"/>
      <c r="I715" s="189"/>
      <c r="J715" s="152"/>
      <c r="K715" s="152"/>
      <c r="L715" s="152"/>
      <c r="M715" s="190"/>
      <c r="N715" s="190"/>
      <c r="O715" s="190"/>
      <c r="P715" s="176"/>
      <c r="Q715" s="177"/>
      <c r="R715" s="177"/>
    </row>
    <row r="716" spans="2:18" ht="15" x14ac:dyDescent="0.2">
      <c r="B716" s="192"/>
      <c r="C716" s="192"/>
      <c r="D716" s="192"/>
      <c r="E716" s="192"/>
      <c r="F716" s="189"/>
      <c r="G716" s="189"/>
      <c r="H716" s="189"/>
      <c r="I716" s="189"/>
      <c r="J716" s="152"/>
      <c r="K716" s="152"/>
      <c r="L716" s="152"/>
      <c r="M716" s="190"/>
      <c r="N716" s="190"/>
      <c r="O716" s="190"/>
      <c r="P716" s="176"/>
      <c r="Q716" s="177"/>
      <c r="R716" s="177"/>
    </row>
    <row r="717" spans="2:18" ht="15" x14ac:dyDescent="0.2">
      <c r="B717" s="192"/>
      <c r="C717" s="192"/>
      <c r="D717" s="192"/>
      <c r="E717" s="192"/>
      <c r="F717" s="189"/>
      <c r="G717" s="189"/>
      <c r="H717" s="189"/>
      <c r="I717" s="189"/>
      <c r="J717" s="152"/>
      <c r="K717" s="152"/>
      <c r="L717" s="152"/>
      <c r="M717" s="190"/>
      <c r="N717" s="190"/>
      <c r="O717" s="190"/>
      <c r="P717" s="176"/>
      <c r="Q717" s="177"/>
      <c r="R717" s="177"/>
    </row>
    <row r="718" spans="2:18" ht="15" x14ac:dyDescent="0.2">
      <c r="B718" s="192"/>
      <c r="C718" s="192"/>
      <c r="D718" s="192"/>
      <c r="E718" s="192"/>
      <c r="F718" s="189"/>
      <c r="G718" s="189"/>
      <c r="H718" s="189"/>
      <c r="I718" s="189"/>
      <c r="J718" s="152"/>
      <c r="K718" s="152"/>
      <c r="L718" s="152"/>
      <c r="M718" s="190"/>
      <c r="N718" s="190"/>
      <c r="O718" s="190"/>
      <c r="P718" s="176"/>
      <c r="Q718" s="177"/>
      <c r="R718" s="177"/>
    </row>
    <row r="719" spans="2:18" ht="15" x14ac:dyDescent="0.2">
      <c r="B719" s="192"/>
      <c r="C719" s="192"/>
      <c r="D719" s="192"/>
      <c r="E719" s="192"/>
      <c r="F719" s="189"/>
      <c r="G719" s="189"/>
      <c r="H719" s="189"/>
      <c r="I719" s="189"/>
      <c r="J719" s="152"/>
      <c r="K719" s="152"/>
      <c r="L719" s="152"/>
      <c r="M719" s="190"/>
      <c r="N719" s="190"/>
      <c r="O719" s="190"/>
      <c r="P719" s="176"/>
      <c r="Q719" s="177"/>
      <c r="R719" s="177"/>
    </row>
    <row r="720" spans="2:18" ht="15" x14ac:dyDescent="0.2">
      <c r="B720" s="192"/>
      <c r="C720" s="192"/>
      <c r="D720" s="192"/>
      <c r="E720" s="192"/>
      <c r="F720" s="189"/>
      <c r="G720" s="189"/>
      <c r="H720" s="189"/>
      <c r="I720" s="189"/>
      <c r="J720" s="152"/>
      <c r="K720" s="152"/>
      <c r="L720" s="152"/>
      <c r="M720" s="190"/>
      <c r="N720" s="190"/>
      <c r="O720" s="190"/>
      <c r="P720" s="176"/>
      <c r="Q720" s="177"/>
      <c r="R720" s="177"/>
    </row>
    <row r="721" spans="2:18" ht="15" x14ac:dyDescent="0.2">
      <c r="B721" s="192"/>
      <c r="C721" s="192"/>
      <c r="D721" s="192"/>
      <c r="E721" s="192"/>
      <c r="F721" s="189"/>
      <c r="G721" s="189"/>
      <c r="H721" s="189"/>
      <c r="I721" s="189"/>
      <c r="J721" s="152"/>
      <c r="K721" s="152"/>
      <c r="L721" s="152"/>
      <c r="M721" s="190"/>
      <c r="N721" s="190"/>
      <c r="O721" s="190"/>
      <c r="P721" s="176"/>
      <c r="Q721" s="177"/>
      <c r="R721" s="177"/>
    </row>
    <row r="722" spans="2:18" ht="15" x14ac:dyDescent="0.2">
      <c r="B722" s="192"/>
      <c r="C722" s="192"/>
      <c r="D722" s="192"/>
      <c r="E722" s="192"/>
      <c r="F722" s="189"/>
      <c r="G722" s="189"/>
      <c r="H722" s="189"/>
      <c r="I722" s="189"/>
      <c r="J722" s="152"/>
      <c r="K722" s="152"/>
      <c r="L722" s="152"/>
      <c r="M722" s="190"/>
      <c r="N722" s="190"/>
      <c r="O722" s="190"/>
      <c r="P722" s="176"/>
      <c r="Q722" s="177"/>
      <c r="R722" s="177"/>
    </row>
    <row r="723" spans="2:18" ht="15" x14ac:dyDescent="0.2">
      <c r="B723" s="192"/>
      <c r="C723" s="192"/>
      <c r="D723" s="192"/>
      <c r="E723" s="192"/>
      <c r="F723" s="189"/>
      <c r="G723" s="189"/>
      <c r="H723" s="189"/>
      <c r="I723" s="189"/>
      <c r="J723" s="152"/>
      <c r="K723" s="152"/>
      <c r="L723" s="152"/>
      <c r="M723" s="190"/>
      <c r="N723" s="190"/>
      <c r="O723" s="190"/>
      <c r="P723" s="176"/>
      <c r="Q723" s="177"/>
      <c r="R723" s="177"/>
    </row>
    <row r="724" spans="2:18" ht="15" x14ac:dyDescent="0.2">
      <c r="B724" s="192"/>
      <c r="C724" s="192"/>
      <c r="D724" s="192"/>
      <c r="E724" s="192"/>
      <c r="F724" s="189"/>
      <c r="G724" s="189"/>
      <c r="H724" s="189"/>
      <c r="I724" s="189"/>
      <c r="J724" s="152"/>
      <c r="K724" s="152"/>
      <c r="L724" s="152"/>
      <c r="M724" s="190"/>
      <c r="N724" s="190"/>
      <c r="O724" s="190"/>
      <c r="P724" s="176"/>
      <c r="Q724" s="177"/>
      <c r="R724" s="177"/>
    </row>
    <row r="725" spans="2:18" ht="15" x14ac:dyDescent="0.2">
      <c r="B725" s="192"/>
      <c r="C725" s="192"/>
      <c r="D725" s="192"/>
      <c r="E725" s="192"/>
      <c r="F725" s="189"/>
      <c r="G725" s="189"/>
      <c r="H725" s="189"/>
      <c r="I725" s="189"/>
      <c r="J725" s="152"/>
      <c r="K725" s="152"/>
      <c r="L725" s="152"/>
      <c r="M725" s="190"/>
      <c r="N725" s="190"/>
      <c r="O725" s="190"/>
      <c r="P725" s="176"/>
      <c r="Q725" s="177"/>
      <c r="R725" s="177"/>
    </row>
    <row r="726" spans="2:18" ht="15" x14ac:dyDescent="0.2">
      <c r="B726" s="192"/>
      <c r="C726" s="192"/>
      <c r="D726" s="192"/>
      <c r="E726" s="192"/>
      <c r="F726" s="189"/>
      <c r="G726" s="189"/>
      <c r="H726" s="189"/>
      <c r="I726" s="189"/>
      <c r="J726" s="152"/>
      <c r="K726" s="152"/>
      <c r="L726" s="152"/>
      <c r="M726" s="190"/>
      <c r="N726" s="190"/>
      <c r="O726" s="190"/>
      <c r="P726" s="176"/>
      <c r="Q726" s="177"/>
      <c r="R726" s="177"/>
    </row>
    <row r="727" spans="2:18" ht="15" x14ac:dyDescent="0.2">
      <c r="B727" s="192"/>
      <c r="C727" s="192"/>
      <c r="D727" s="192"/>
      <c r="E727" s="192"/>
      <c r="F727" s="189"/>
      <c r="G727" s="189"/>
      <c r="H727" s="189"/>
      <c r="I727" s="189"/>
      <c r="J727" s="152"/>
      <c r="K727" s="152"/>
      <c r="L727" s="152"/>
      <c r="M727" s="190"/>
      <c r="N727" s="190"/>
      <c r="O727" s="190"/>
      <c r="P727" s="176"/>
      <c r="Q727" s="177"/>
      <c r="R727" s="177"/>
    </row>
    <row r="728" spans="2:18" ht="15" x14ac:dyDescent="0.2">
      <c r="B728" s="192"/>
      <c r="C728" s="192"/>
      <c r="D728" s="192"/>
      <c r="E728" s="192"/>
      <c r="F728" s="189"/>
      <c r="G728" s="189"/>
      <c r="H728" s="189"/>
      <c r="I728" s="189"/>
      <c r="J728" s="152"/>
      <c r="K728" s="152"/>
      <c r="L728" s="152"/>
      <c r="M728" s="190"/>
      <c r="N728" s="190"/>
      <c r="O728" s="190"/>
      <c r="P728" s="176"/>
      <c r="Q728" s="177"/>
      <c r="R728" s="177"/>
    </row>
    <row r="729" spans="2:18" ht="15" x14ac:dyDescent="0.2">
      <c r="B729" s="192"/>
      <c r="C729" s="192"/>
      <c r="D729" s="192"/>
      <c r="E729" s="192"/>
      <c r="F729" s="189"/>
      <c r="G729" s="189"/>
      <c r="H729" s="189"/>
      <c r="I729" s="189"/>
      <c r="J729" s="152"/>
      <c r="K729" s="152"/>
      <c r="L729" s="152"/>
      <c r="M729" s="190"/>
      <c r="N729" s="190"/>
      <c r="O729" s="190"/>
      <c r="P729" s="176"/>
      <c r="Q729" s="177"/>
      <c r="R729" s="177"/>
    </row>
    <row r="730" spans="2:18" ht="15" x14ac:dyDescent="0.2">
      <c r="B730" s="192"/>
      <c r="C730" s="192"/>
      <c r="D730" s="192"/>
      <c r="E730" s="192"/>
      <c r="F730" s="189"/>
      <c r="G730" s="189"/>
      <c r="H730" s="189"/>
      <c r="I730" s="189"/>
      <c r="J730" s="152"/>
      <c r="K730" s="152"/>
      <c r="L730" s="152"/>
      <c r="M730" s="190"/>
      <c r="N730" s="190"/>
      <c r="O730" s="190"/>
      <c r="P730" s="176"/>
      <c r="Q730" s="177"/>
      <c r="R730" s="177"/>
    </row>
    <row r="731" spans="2:18" ht="15" x14ac:dyDescent="0.2">
      <c r="B731" s="192"/>
      <c r="C731" s="192"/>
      <c r="D731" s="192"/>
      <c r="E731" s="192"/>
      <c r="F731" s="189"/>
      <c r="G731" s="189"/>
      <c r="H731" s="189"/>
      <c r="I731" s="189"/>
      <c r="J731" s="152"/>
      <c r="K731" s="152"/>
      <c r="L731" s="152"/>
      <c r="M731" s="190"/>
      <c r="N731" s="190"/>
      <c r="O731" s="190"/>
      <c r="P731" s="176"/>
      <c r="Q731" s="177"/>
      <c r="R731" s="177"/>
    </row>
    <row r="732" spans="2:18" ht="15" x14ac:dyDescent="0.2">
      <c r="B732" s="192"/>
      <c r="C732" s="192"/>
      <c r="D732" s="192"/>
      <c r="E732" s="192"/>
      <c r="F732" s="189"/>
      <c r="G732" s="189"/>
      <c r="H732" s="189"/>
      <c r="I732" s="189"/>
      <c r="J732" s="152"/>
      <c r="K732" s="152"/>
      <c r="L732" s="152"/>
      <c r="M732" s="190"/>
      <c r="N732" s="190"/>
      <c r="O732" s="190"/>
      <c r="P732" s="176"/>
      <c r="Q732" s="177"/>
      <c r="R732" s="177"/>
    </row>
    <row r="733" spans="2:18" ht="15" x14ac:dyDescent="0.2">
      <c r="B733" s="192"/>
      <c r="C733" s="192"/>
      <c r="D733" s="192"/>
      <c r="E733" s="192"/>
      <c r="F733" s="189"/>
      <c r="G733" s="189"/>
      <c r="H733" s="189"/>
      <c r="I733" s="189"/>
      <c r="J733" s="152"/>
      <c r="K733" s="152"/>
      <c r="L733" s="152"/>
      <c r="M733" s="190"/>
      <c r="N733" s="190"/>
      <c r="O733" s="190"/>
      <c r="P733" s="176"/>
      <c r="Q733" s="177"/>
      <c r="R733" s="177"/>
    </row>
    <row r="734" spans="2:18" ht="15" x14ac:dyDescent="0.2">
      <c r="B734" s="192"/>
      <c r="C734" s="192"/>
      <c r="D734" s="192"/>
      <c r="E734" s="192"/>
      <c r="F734" s="189"/>
      <c r="G734" s="189"/>
      <c r="H734" s="189"/>
      <c r="I734" s="189"/>
      <c r="J734" s="152"/>
      <c r="K734" s="152"/>
      <c r="L734" s="152"/>
      <c r="M734" s="190"/>
      <c r="N734" s="190"/>
      <c r="O734" s="190"/>
      <c r="P734" s="176"/>
      <c r="Q734" s="177"/>
      <c r="R734" s="177"/>
    </row>
    <row r="735" spans="2:18" ht="15" x14ac:dyDescent="0.2">
      <c r="B735" s="192"/>
      <c r="C735" s="192"/>
      <c r="D735" s="192"/>
      <c r="E735" s="192"/>
      <c r="F735" s="189"/>
      <c r="G735" s="189"/>
      <c r="H735" s="189"/>
      <c r="I735" s="189"/>
      <c r="J735" s="152"/>
      <c r="K735" s="152"/>
      <c r="L735" s="152"/>
      <c r="M735" s="190"/>
      <c r="N735" s="190"/>
      <c r="O735" s="190"/>
      <c r="P735" s="176"/>
      <c r="Q735" s="177"/>
      <c r="R735" s="177"/>
    </row>
    <row r="736" spans="2:18" ht="15" x14ac:dyDescent="0.2">
      <c r="B736" s="192"/>
      <c r="C736" s="192"/>
      <c r="D736" s="192"/>
      <c r="E736" s="192"/>
      <c r="F736" s="189"/>
      <c r="G736" s="189"/>
      <c r="H736" s="189"/>
      <c r="I736" s="189"/>
      <c r="J736" s="152"/>
      <c r="K736" s="152"/>
      <c r="L736" s="152"/>
      <c r="M736" s="190"/>
      <c r="N736" s="190"/>
      <c r="O736" s="190"/>
      <c r="P736" s="176"/>
      <c r="Q736" s="177"/>
      <c r="R736" s="177"/>
    </row>
    <row r="737" spans="2:18" ht="15" x14ac:dyDescent="0.2">
      <c r="B737" s="192"/>
      <c r="C737" s="192"/>
      <c r="D737" s="192"/>
      <c r="E737" s="192"/>
      <c r="F737" s="189"/>
      <c r="G737" s="189"/>
      <c r="H737" s="189"/>
      <c r="I737" s="189"/>
      <c r="J737" s="152"/>
      <c r="K737" s="152"/>
      <c r="L737" s="152"/>
      <c r="M737" s="190"/>
      <c r="N737" s="190"/>
      <c r="O737" s="190"/>
      <c r="P737" s="176"/>
      <c r="Q737" s="177"/>
      <c r="R737" s="177"/>
    </row>
    <row r="738" spans="2:18" ht="15" x14ac:dyDescent="0.2">
      <c r="B738" s="192"/>
      <c r="C738" s="192"/>
      <c r="D738" s="192"/>
      <c r="E738" s="192"/>
      <c r="F738" s="189"/>
      <c r="G738" s="189"/>
      <c r="H738" s="189"/>
      <c r="I738" s="189"/>
      <c r="J738" s="152"/>
      <c r="K738" s="152"/>
      <c r="L738" s="152"/>
      <c r="M738" s="190"/>
      <c r="N738" s="190"/>
      <c r="O738" s="190"/>
      <c r="P738" s="176"/>
      <c r="Q738" s="177"/>
      <c r="R738" s="177"/>
    </row>
    <row r="739" spans="2:18" ht="15" x14ac:dyDescent="0.2">
      <c r="B739" s="192"/>
      <c r="C739" s="192"/>
      <c r="D739" s="192"/>
      <c r="E739" s="192"/>
      <c r="F739" s="189"/>
      <c r="G739" s="189"/>
      <c r="H739" s="189"/>
      <c r="I739" s="189"/>
      <c r="J739" s="152"/>
      <c r="K739" s="152"/>
      <c r="L739" s="152"/>
      <c r="M739" s="190"/>
      <c r="N739" s="190"/>
      <c r="O739" s="190"/>
      <c r="P739" s="176"/>
      <c r="Q739" s="177"/>
      <c r="R739" s="177"/>
    </row>
    <row r="740" spans="2:18" ht="15" x14ac:dyDescent="0.2">
      <c r="B740" s="192"/>
      <c r="C740" s="192"/>
      <c r="D740" s="192"/>
      <c r="E740" s="192"/>
      <c r="F740" s="189"/>
      <c r="G740" s="189"/>
      <c r="H740" s="189"/>
      <c r="I740" s="189"/>
      <c r="J740" s="152"/>
      <c r="K740" s="152"/>
      <c r="L740" s="152"/>
      <c r="M740" s="190"/>
      <c r="N740" s="190"/>
      <c r="O740" s="190"/>
      <c r="P740" s="176"/>
      <c r="Q740" s="177"/>
      <c r="R740" s="177"/>
    </row>
    <row r="741" spans="2:18" ht="15" x14ac:dyDescent="0.2">
      <c r="B741" s="192"/>
      <c r="C741" s="192"/>
      <c r="D741" s="192"/>
      <c r="E741" s="192"/>
      <c r="F741" s="189"/>
      <c r="G741" s="189"/>
      <c r="H741" s="189"/>
      <c r="I741" s="189"/>
      <c r="J741" s="152"/>
      <c r="K741" s="152"/>
      <c r="L741" s="152"/>
      <c r="M741" s="190"/>
      <c r="N741" s="190"/>
      <c r="O741" s="190"/>
      <c r="P741" s="176"/>
      <c r="Q741" s="177"/>
      <c r="R741" s="177"/>
    </row>
    <row r="742" spans="2:18" ht="15" x14ac:dyDescent="0.2">
      <c r="B742" s="192"/>
      <c r="C742" s="192"/>
      <c r="D742" s="192"/>
      <c r="E742" s="192"/>
      <c r="F742" s="189"/>
      <c r="G742" s="189"/>
      <c r="H742" s="189"/>
      <c r="I742" s="189"/>
      <c r="J742" s="152"/>
      <c r="K742" s="152"/>
      <c r="L742" s="152"/>
      <c r="M742" s="190"/>
      <c r="N742" s="190"/>
      <c r="O742" s="190"/>
      <c r="P742" s="176"/>
      <c r="Q742" s="177"/>
      <c r="R742" s="177"/>
    </row>
    <row r="743" spans="2:18" ht="15" x14ac:dyDescent="0.2">
      <c r="B743" s="192"/>
      <c r="C743" s="192"/>
      <c r="D743" s="192"/>
      <c r="E743" s="192"/>
      <c r="F743" s="189"/>
      <c r="G743" s="189"/>
      <c r="H743" s="189"/>
      <c r="I743" s="189"/>
      <c r="J743" s="152"/>
      <c r="K743" s="152"/>
      <c r="L743" s="152"/>
      <c r="M743" s="190"/>
      <c r="N743" s="190"/>
      <c r="O743" s="190"/>
      <c r="P743" s="176"/>
      <c r="Q743" s="177"/>
      <c r="R743" s="177"/>
    </row>
    <row r="744" spans="2:18" ht="15" x14ac:dyDescent="0.2">
      <c r="B744" s="192"/>
      <c r="C744" s="192"/>
      <c r="D744" s="192"/>
      <c r="E744" s="192"/>
      <c r="F744" s="189"/>
      <c r="G744" s="189"/>
      <c r="H744" s="189"/>
      <c r="I744" s="189"/>
      <c r="J744" s="152"/>
      <c r="K744" s="152"/>
      <c r="L744" s="152"/>
      <c r="M744" s="190"/>
      <c r="N744" s="190"/>
      <c r="O744" s="190"/>
      <c r="P744" s="176"/>
      <c r="Q744" s="177"/>
      <c r="R744" s="177"/>
    </row>
    <row r="745" spans="2:18" ht="15" x14ac:dyDescent="0.2">
      <c r="B745" s="192"/>
      <c r="C745" s="192"/>
      <c r="D745" s="192"/>
      <c r="E745" s="192"/>
      <c r="F745" s="189"/>
      <c r="G745" s="189"/>
      <c r="H745" s="189"/>
      <c r="I745" s="189"/>
      <c r="J745" s="152"/>
      <c r="K745" s="152"/>
      <c r="L745" s="152"/>
      <c r="M745" s="190"/>
      <c r="N745" s="190"/>
      <c r="O745" s="190"/>
      <c r="P745" s="176"/>
      <c r="Q745" s="177"/>
      <c r="R745" s="177"/>
    </row>
    <row r="746" spans="2:18" ht="15" x14ac:dyDescent="0.2">
      <c r="B746" s="192"/>
      <c r="C746" s="192"/>
      <c r="D746" s="192"/>
      <c r="E746" s="192"/>
      <c r="F746" s="189"/>
      <c r="G746" s="189"/>
      <c r="H746" s="189"/>
      <c r="I746" s="189"/>
      <c r="J746" s="152"/>
      <c r="K746" s="152"/>
      <c r="L746" s="152"/>
      <c r="M746" s="190"/>
      <c r="N746" s="190"/>
      <c r="O746" s="190"/>
      <c r="P746" s="176"/>
      <c r="Q746" s="177"/>
      <c r="R746" s="177"/>
    </row>
    <row r="747" spans="2:18" ht="15" x14ac:dyDescent="0.2">
      <c r="B747" s="192"/>
      <c r="C747" s="192"/>
      <c r="D747" s="192"/>
      <c r="E747" s="192"/>
      <c r="F747" s="189"/>
      <c r="G747" s="189"/>
      <c r="H747" s="189"/>
      <c r="I747" s="189"/>
      <c r="J747" s="152"/>
      <c r="K747" s="152"/>
      <c r="L747" s="152"/>
      <c r="M747" s="190"/>
      <c r="N747" s="190"/>
      <c r="O747" s="190"/>
      <c r="P747" s="176"/>
      <c r="Q747" s="177"/>
      <c r="R747" s="177"/>
    </row>
    <row r="748" spans="2:18" ht="15" x14ac:dyDescent="0.2">
      <c r="B748" s="192"/>
      <c r="C748" s="192"/>
      <c r="D748" s="192"/>
      <c r="E748" s="192"/>
      <c r="F748" s="189"/>
      <c r="G748" s="189"/>
      <c r="H748" s="189"/>
      <c r="I748" s="189"/>
      <c r="J748" s="152"/>
      <c r="K748" s="152"/>
      <c r="L748" s="152"/>
      <c r="M748" s="190"/>
      <c r="N748" s="190"/>
      <c r="O748" s="190"/>
      <c r="P748" s="176"/>
      <c r="Q748" s="177"/>
      <c r="R748" s="177"/>
    </row>
    <row r="749" spans="2:18" ht="15" x14ac:dyDescent="0.2">
      <c r="B749" s="192"/>
      <c r="C749" s="192"/>
      <c r="D749" s="192"/>
      <c r="E749" s="192"/>
      <c r="F749" s="189"/>
      <c r="G749" s="189"/>
      <c r="H749" s="189"/>
      <c r="I749" s="189"/>
      <c r="J749" s="152"/>
      <c r="K749" s="152"/>
      <c r="L749" s="152"/>
      <c r="M749" s="190"/>
      <c r="N749" s="190"/>
      <c r="O749" s="190"/>
      <c r="P749" s="176"/>
      <c r="Q749" s="177"/>
      <c r="R749" s="177"/>
    </row>
    <row r="750" spans="2:18" ht="15" x14ac:dyDescent="0.2">
      <c r="B750" s="192"/>
      <c r="C750" s="192"/>
      <c r="D750" s="192"/>
      <c r="E750" s="192"/>
      <c r="F750" s="189"/>
      <c r="G750" s="189"/>
      <c r="H750" s="189"/>
      <c r="I750" s="189"/>
      <c r="J750" s="152"/>
      <c r="K750" s="152"/>
      <c r="L750" s="152"/>
      <c r="M750" s="190"/>
      <c r="N750" s="190"/>
      <c r="O750" s="190"/>
      <c r="P750" s="176"/>
      <c r="Q750" s="177"/>
      <c r="R750" s="177"/>
    </row>
    <row r="751" spans="2:18" ht="15" x14ac:dyDescent="0.2">
      <c r="B751" s="192"/>
      <c r="C751" s="192"/>
      <c r="D751" s="192"/>
      <c r="E751" s="192"/>
      <c r="F751" s="189"/>
      <c r="G751" s="189"/>
      <c r="H751" s="189"/>
      <c r="I751" s="189"/>
      <c r="J751" s="152"/>
      <c r="K751" s="152"/>
      <c r="L751" s="152"/>
      <c r="M751" s="190"/>
      <c r="N751" s="190"/>
      <c r="O751" s="190"/>
      <c r="P751" s="176"/>
      <c r="Q751" s="177"/>
      <c r="R751" s="177"/>
    </row>
    <row r="752" spans="2:18" ht="15" x14ac:dyDescent="0.2">
      <c r="B752" s="192"/>
      <c r="C752" s="192"/>
      <c r="D752" s="192"/>
      <c r="E752" s="192"/>
      <c r="F752" s="189"/>
      <c r="G752" s="189"/>
      <c r="H752" s="189"/>
      <c r="I752" s="189"/>
      <c r="J752" s="152"/>
      <c r="K752" s="152"/>
      <c r="L752" s="152"/>
      <c r="M752" s="190"/>
      <c r="N752" s="190"/>
      <c r="O752" s="190"/>
      <c r="P752" s="176"/>
      <c r="Q752" s="177"/>
      <c r="R752" s="177"/>
    </row>
    <row r="753" spans="2:18" ht="15" x14ac:dyDescent="0.2">
      <c r="B753" s="192"/>
      <c r="C753" s="192"/>
      <c r="D753" s="192"/>
      <c r="E753" s="192"/>
      <c r="F753" s="189"/>
      <c r="G753" s="189"/>
      <c r="H753" s="189"/>
      <c r="I753" s="189"/>
      <c r="J753" s="152"/>
      <c r="K753" s="152"/>
      <c r="L753" s="152"/>
      <c r="M753" s="190"/>
      <c r="N753" s="190"/>
      <c r="O753" s="190"/>
      <c r="P753" s="176"/>
      <c r="Q753" s="177"/>
      <c r="R753" s="177"/>
    </row>
    <row r="754" spans="2:18" ht="15" x14ac:dyDescent="0.2">
      <c r="B754" s="192"/>
      <c r="C754" s="192"/>
      <c r="D754" s="192"/>
      <c r="E754" s="192"/>
      <c r="F754" s="189"/>
      <c r="G754" s="189"/>
      <c r="H754" s="189"/>
      <c r="I754" s="189"/>
      <c r="J754" s="152"/>
      <c r="K754" s="152"/>
      <c r="L754" s="152"/>
      <c r="M754" s="190"/>
      <c r="N754" s="190"/>
      <c r="O754" s="190"/>
      <c r="P754" s="176"/>
      <c r="Q754" s="177"/>
      <c r="R754" s="177"/>
    </row>
    <row r="755" spans="2:18" ht="15" x14ac:dyDescent="0.2">
      <c r="B755" s="192"/>
      <c r="C755" s="192"/>
      <c r="D755" s="192"/>
      <c r="E755" s="192"/>
      <c r="F755" s="189"/>
      <c r="G755" s="189"/>
      <c r="H755" s="189"/>
      <c r="I755" s="189"/>
      <c r="J755" s="152"/>
      <c r="K755" s="152"/>
      <c r="L755" s="152"/>
      <c r="M755" s="190"/>
      <c r="N755" s="190"/>
      <c r="O755" s="190"/>
      <c r="P755" s="176"/>
      <c r="Q755" s="177"/>
      <c r="R755" s="177"/>
    </row>
    <row r="756" spans="2:18" ht="15" x14ac:dyDescent="0.2">
      <c r="B756" s="192"/>
      <c r="C756" s="192"/>
      <c r="D756" s="192"/>
      <c r="E756" s="192"/>
      <c r="F756" s="189"/>
      <c r="G756" s="189"/>
      <c r="H756" s="189"/>
      <c r="I756" s="189"/>
      <c r="J756" s="152"/>
      <c r="K756" s="152"/>
      <c r="L756" s="152"/>
      <c r="M756" s="190"/>
      <c r="N756" s="190"/>
      <c r="O756" s="190"/>
      <c r="P756" s="176"/>
      <c r="Q756" s="177"/>
      <c r="R756" s="177"/>
    </row>
    <row r="757" spans="2:18" ht="15" x14ac:dyDescent="0.2">
      <c r="B757" s="192"/>
      <c r="C757" s="192"/>
      <c r="D757" s="192"/>
      <c r="E757" s="192"/>
      <c r="F757" s="189"/>
      <c r="G757" s="189"/>
      <c r="H757" s="189"/>
      <c r="I757" s="189"/>
      <c r="J757" s="152"/>
      <c r="K757" s="152"/>
      <c r="L757" s="152"/>
      <c r="M757" s="190"/>
      <c r="N757" s="190"/>
      <c r="O757" s="190"/>
      <c r="P757" s="176"/>
      <c r="Q757" s="177"/>
      <c r="R757" s="177"/>
    </row>
    <row r="758" spans="2:18" ht="15" x14ac:dyDescent="0.2">
      <c r="B758" s="192"/>
      <c r="C758" s="192"/>
      <c r="D758" s="192"/>
      <c r="E758" s="192"/>
      <c r="F758" s="189"/>
      <c r="G758" s="189"/>
      <c r="H758" s="189"/>
      <c r="I758" s="189"/>
      <c r="J758" s="152"/>
      <c r="K758" s="152"/>
      <c r="L758" s="152"/>
      <c r="M758" s="190"/>
      <c r="N758" s="190"/>
      <c r="O758" s="190"/>
      <c r="P758" s="176"/>
      <c r="Q758" s="177"/>
      <c r="R758" s="177"/>
    </row>
    <row r="759" spans="2:18" ht="15" x14ac:dyDescent="0.2">
      <c r="B759" s="192"/>
      <c r="C759" s="192"/>
      <c r="D759" s="192"/>
      <c r="E759" s="192"/>
      <c r="F759" s="189"/>
      <c r="G759" s="189"/>
      <c r="H759" s="189"/>
      <c r="I759" s="189"/>
      <c r="J759" s="152"/>
      <c r="K759" s="152"/>
      <c r="L759" s="152"/>
      <c r="M759" s="190"/>
      <c r="N759" s="190"/>
      <c r="O759" s="190"/>
      <c r="P759" s="176"/>
      <c r="Q759" s="177"/>
      <c r="R759" s="177"/>
    </row>
    <row r="760" spans="2:18" ht="15" x14ac:dyDescent="0.2">
      <c r="B760" s="192"/>
      <c r="C760" s="192"/>
      <c r="D760" s="192"/>
      <c r="E760" s="192"/>
      <c r="F760" s="189"/>
      <c r="G760" s="189"/>
      <c r="H760" s="189"/>
      <c r="I760" s="189"/>
      <c r="J760" s="152"/>
      <c r="K760" s="152"/>
      <c r="L760" s="152"/>
      <c r="M760" s="190"/>
      <c r="N760" s="190"/>
      <c r="O760" s="190"/>
      <c r="P760" s="176"/>
      <c r="Q760" s="177"/>
      <c r="R760" s="177"/>
    </row>
    <row r="761" spans="2:18" ht="15" x14ac:dyDescent="0.2">
      <c r="B761" s="192"/>
      <c r="C761" s="192"/>
      <c r="D761" s="192"/>
      <c r="E761" s="192"/>
      <c r="F761" s="189"/>
      <c r="G761" s="189"/>
      <c r="H761" s="189"/>
      <c r="I761" s="189"/>
      <c r="J761" s="152"/>
      <c r="K761" s="152"/>
      <c r="L761" s="152"/>
      <c r="M761" s="190"/>
      <c r="N761" s="190"/>
      <c r="O761" s="190"/>
      <c r="P761" s="176"/>
      <c r="Q761" s="177"/>
      <c r="R761" s="177"/>
    </row>
    <row r="762" spans="2:18" ht="15" x14ac:dyDescent="0.2">
      <c r="B762" s="192"/>
      <c r="C762" s="192"/>
      <c r="D762" s="192"/>
      <c r="E762" s="192"/>
      <c r="F762" s="189"/>
      <c r="G762" s="189"/>
      <c r="H762" s="189"/>
      <c r="I762" s="189"/>
      <c r="J762" s="152"/>
      <c r="K762" s="152"/>
      <c r="L762" s="152"/>
      <c r="M762" s="190"/>
      <c r="N762" s="190"/>
      <c r="O762" s="190"/>
      <c r="P762" s="176"/>
      <c r="Q762" s="177"/>
      <c r="R762" s="177"/>
    </row>
    <row r="763" spans="2:18" ht="15" x14ac:dyDescent="0.2">
      <c r="B763" s="192"/>
      <c r="C763" s="192"/>
      <c r="D763" s="192"/>
      <c r="E763" s="192"/>
      <c r="F763" s="189"/>
      <c r="G763" s="189"/>
      <c r="H763" s="189"/>
      <c r="I763" s="189"/>
      <c r="J763" s="152"/>
      <c r="K763" s="152"/>
      <c r="L763" s="152"/>
      <c r="M763" s="190"/>
      <c r="N763" s="190"/>
      <c r="O763" s="190"/>
      <c r="P763" s="176"/>
      <c r="Q763" s="177"/>
      <c r="R763" s="177"/>
    </row>
    <row r="764" spans="2:18" ht="15" x14ac:dyDescent="0.2">
      <c r="B764" s="192"/>
      <c r="C764" s="192"/>
      <c r="D764" s="192"/>
      <c r="E764" s="192"/>
      <c r="F764" s="189"/>
      <c r="G764" s="189"/>
      <c r="H764" s="189"/>
      <c r="I764" s="189"/>
      <c r="J764" s="152"/>
      <c r="K764" s="152"/>
      <c r="L764" s="152"/>
      <c r="M764" s="190"/>
      <c r="N764" s="190"/>
      <c r="O764" s="190"/>
      <c r="P764" s="176"/>
      <c r="Q764" s="177"/>
      <c r="R764" s="177"/>
    </row>
    <row r="765" spans="2:18" ht="15" x14ac:dyDescent="0.2">
      <c r="B765" s="192"/>
      <c r="C765" s="192"/>
      <c r="D765" s="192"/>
      <c r="E765" s="192"/>
      <c r="F765" s="189"/>
      <c r="G765" s="189"/>
      <c r="H765" s="189"/>
      <c r="I765" s="189"/>
      <c r="J765" s="152"/>
      <c r="K765" s="152"/>
      <c r="L765" s="152"/>
      <c r="M765" s="190"/>
      <c r="N765" s="190"/>
      <c r="O765" s="190"/>
      <c r="P765" s="176"/>
      <c r="Q765" s="177"/>
      <c r="R765" s="177"/>
    </row>
    <row r="766" spans="2:18" ht="15" x14ac:dyDescent="0.2">
      <c r="B766" s="192"/>
      <c r="C766" s="192"/>
      <c r="D766" s="192"/>
      <c r="E766" s="192"/>
      <c r="F766" s="189"/>
      <c r="G766" s="189"/>
      <c r="H766" s="189"/>
      <c r="I766" s="189"/>
      <c r="J766" s="152"/>
      <c r="K766" s="152"/>
      <c r="L766" s="152"/>
      <c r="M766" s="190"/>
      <c r="N766" s="190"/>
      <c r="O766" s="190"/>
      <c r="P766" s="176"/>
      <c r="Q766" s="177"/>
      <c r="R766" s="177"/>
    </row>
    <row r="767" spans="2:18" ht="15" x14ac:dyDescent="0.2">
      <c r="B767" s="192"/>
      <c r="C767" s="192"/>
      <c r="D767" s="192"/>
      <c r="E767" s="192"/>
      <c r="F767" s="189"/>
      <c r="G767" s="189"/>
      <c r="H767" s="189"/>
      <c r="I767" s="189"/>
      <c r="J767" s="152"/>
      <c r="K767" s="152"/>
      <c r="L767" s="152"/>
      <c r="M767" s="190"/>
      <c r="N767" s="190"/>
      <c r="O767" s="190"/>
      <c r="P767" s="176"/>
      <c r="Q767" s="177"/>
      <c r="R767" s="177"/>
    </row>
    <row r="768" spans="2:18" ht="15" x14ac:dyDescent="0.2">
      <c r="B768" s="192"/>
      <c r="C768" s="192"/>
      <c r="D768" s="192"/>
      <c r="E768" s="192"/>
      <c r="F768" s="189"/>
      <c r="G768" s="189"/>
      <c r="H768" s="189"/>
      <c r="I768" s="189"/>
      <c r="J768" s="152"/>
      <c r="K768" s="152"/>
      <c r="L768" s="152"/>
      <c r="M768" s="190"/>
      <c r="N768" s="190"/>
      <c r="O768" s="190"/>
      <c r="P768" s="176"/>
      <c r="Q768" s="177"/>
      <c r="R768" s="177"/>
    </row>
    <row r="769" spans="2:18" ht="15" x14ac:dyDescent="0.2">
      <c r="B769" s="192"/>
      <c r="C769" s="192"/>
      <c r="D769" s="192"/>
      <c r="E769" s="192"/>
      <c r="F769" s="189"/>
      <c r="G769" s="189"/>
      <c r="H769" s="189"/>
      <c r="I769" s="189"/>
      <c r="J769" s="152"/>
      <c r="K769" s="152"/>
      <c r="L769" s="152"/>
      <c r="M769" s="190"/>
      <c r="N769" s="190"/>
      <c r="O769" s="190"/>
      <c r="P769" s="176"/>
      <c r="Q769" s="177"/>
      <c r="R769" s="177"/>
    </row>
    <row r="770" spans="2:18" ht="15" x14ac:dyDescent="0.2">
      <c r="B770" s="192"/>
      <c r="C770" s="192"/>
      <c r="D770" s="192"/>
      <c r="E770" s="192"/>
      <c r="F770" s="189"/>
      <c r="G770" s="189"/>
      <c r="H770" s="189"/>
      <c r="I770" s="189"/>
      <c r="J770" s="152"/>
      <c r="K770" s="152"/>
      <c r="L770" s="152"/>
      <c r="M770" s="190"/>
      <c r="N770" s="190"/>
      <c r="O770" s="190"/>
      <c r="P770" s="176"/>
      <c r="Q770" s="177"/>
      <c r="R770" s="177"/>
    </row>
    <row r="771" spans="2:18" ht="15" x14ac:dyDescent="0.2">
      <c r="B771" s="192"/>
      <c r="C771" s="192"/>
      <c r="D771" s="192"/>
      <c r="E771" s="192"/>
      <c r="F771" s="189"/>
      <c r="G771" s="189"/>
      <c r="H771" s="189"/>
      <c r="I771" s="189"/>
      <c r="J771" s="152"/>
      <c r="K771" s="152"/>
      <c r="L771" s="152"/>
      <c r="M771" s="190"/>
      <c r="N771" s="190"/>
      <c r="O771" s="190"/>
      <c r="P771" s="176"/>
      <c r="Q771" s="177"/>
      <c r="R771" s="177"/>
    </row>
    <row r="772" spans="2:18" ht="15" x14ac:dyDescent="0.2">
      <c r="B772" s="192"/>
      <c r="C772" s="192"/>
      <c r="D772" s="192"/>
      <c r="E772" s="192"/>
      <c r="F772" s="189"/>
      <c r="G772" s="189"/>
      <c r="H772" s="189"/>
      <c r="I772" s="189"/>
      <c r="J772" s="152"/>
      <c r="K772" s="152"/>
      <c r="L772" s="152"/>
      <c r="M772" s="190"/>
      <c r="N772" s="190"/>
      <c r="O772" s="190"/>
      <c r="P772" s="176"/>
      <c r="Q772" s="177"/>
      <c r="R772" s="177"/>
    </row>
    <row r="773" spans="2:18" ht="15" x14ac:dyDescent="0.2">
      <c r="B773" s="192"/>
      <c r="C773" s="192"/>
      <c r="D773" s="192"/>
      <c r="E773" s="192"/>
      <c r="F773" s="189"/>
      <c r="G773" s="189"/>
      <c r="H773" s="189"/>
      <c r="I773" s="189"/>
      <c r="J773" s="152"/>
      <c r="K773" s="152"/>
      <c r="L773" s="152"/>
      <c r="M773" s="190"/>
      <c r="N773" s="190"/>
      <c r="O773" s="190"/>
      <c r="P773" s="176"/>
      <c r="Q773" s="177"/>
      <c r="R773" s="177"/>
    </row>
    <row r="774" spans="2:18" ht="15" x14ac:dyDescent="0.2">
      <c r="B774" s="192"/>
      <c r="C774" s="192"/>
      <c r="D774" s="192"/>
      <c r="E774" s="192"/>
      <c r="F774" s="189"/>
      <c r="G774" s="189"/>
      <c r="H774" s="189"/>
      <c r="I774" s="189"/>
      <c r="J774" s="152"/>
      <c r="K774" s="152"/>
      <c r="L774" s="152"/>
      <c r="M774" s="190"/>
      <c r="N774" s="190"/>
      <c r="O774" s="190"/>
      <c r="P774" s="176"/>
      <c r="Q774" s="177"/>
      <c r="R774" s="177"/>
    </row>
    <row r="775" spans="2:18" ht="15" x14ac:dyDescent="0.2">
      <c r="B775" s="192"/>
      <c r="C775" s="192"/>
      <c r="D775" s="192"/>
      <c r="E775" s="192"/>
      <c r="F775" s="189"/>
      <c r="G775" s="189"/>
      <c r="H775" s="189"/>
      <c r="I775" s="189"/>
      <c r="J775" s="152"/>
      <c r="K775" s="152"/>
      <c r="L775" s="152"/>
      <c r="M775" s="190"/>
      <c r="N775" s="190"/>
      <c r="O775" s="190"/>
      <c r="P775" s="176"/>
      <c r="Q775" s="177"/>
      <c r="R775" s="177"/>
    </row>
    <row r="776" spans="2:18" ht="15" x14ac:dyDescent="0.2">
      <c r="B776" s="192"/>
      <c r="C776" s="192"/>
      <c r="D776" s="192"/>
      <c r="E776" s="192"/>
      <c r="F776" s="189"/>
      <c r="G776" s="189"/>
      <c r="H776" s="189"/>
      <c r="I776" s="189"/>
      <c r="J776" s="152"/>
      <c r="K776" s="152"/>
      <c r="L776" s="152"/>
      <c r="M776" s="190"/>
      <c r="N776" s="190"/>
      <c r="O776" s="190"/>
      <c r="P776" s="176"/>
      <c r="Q776" s="177"/>
      <c r="R776" s="177"/>
    </row>
    <row r="777" spans="2:18" ht="15" x14ac:dyDescent="0.2">
      <c r="B777" s="192"/>
      <c r="C777" s="192"/>
      <c r="D777" s="192"/>
      <c r="E777" s="192"/>
      <c r="F777" s="189"/>
      <c r="G777" s="189"/>
      <c r="H777" s="189"/>
      <c r="I777" s="189"/>
      <c r="J777" s="152"/>
      <c r="K777" s="152"/>
      <c r="L777" s="152"/>
      <c r="M777" s="190"/>
      <c r="N777" s="190"/>
      <c r="O777" s="190"/>
      <c r="P777" s="176"/>
      <c r="Q777" s="177"/>
      <c r="R777" s="177"/>
    </row>
    <row r="778" spans="2:18" ht="15" x14ac:dyDescent="0.2">
      <c r="B778" s="192"/>
      <c r="C778" s="192"/>
      <c r="D778" s="192"/>
      <c r="E778" s="192"/>
      <c r="F778" s="189"/>
      <c r="G778" s="189"/>
      <c r="H778" s="189"/>
      <c r="I778" s="189"/>
      <c r="J778" s="152"/>
      <c r="K778" s="152"/>
      <c r="L778" s="152"/>
      <c r="M778" s="190"/>
      <c r="N778" s="190"/>
      <c r="O778" s="190"/>
      <c r="P778" s="176"/>
      <c r="Q778" s="177"/>
      <c r="R778" s="177"/>
    </row>
    <row r="779" spans="2:18" ht="15" x14ac:dyDescent="0.2">
      <c r="B779" s="192"/>
      <c r="C779" s="192"/>
      <c r="D779" s="192"/>
      <c r="E779" s="192"/>
      <c r="F779" s="189"/>
      <c r="G779" s="189"/>
      <c r="H779" s="189"/>
      <c r="I779" s="189"/>
      <c r="J779" s="152"/>
      <c r="K779" s="152"/>
      <c r="L779" s="152"/>
      <c r="M779" s="190"/>
      <c r="N779" s="190"/>
      <c r="O779" s="190"/>
      <c r="P779" s="176"/>
      <c r="Q779" s="177"/>
      <c r="R779" s="177"/>
    </row>
    <row r="780" spans="2:18" ht="15" x14ac:dyDescent="0.2">
      <c r="B780" s="192"/>
      <c r="C780" s="192"/>
      <c r="D780" s="192"/>
      <c r="E780" s="192"/>
      <c r="F780" s="189"/>
      <c r="G780" s="189"/>
      <c r="H780" s="189"/>
      <c r="I780" s="189"/>
      <c r="J780" s="152"/>
      <c r="K780" s="152"/>
      <c r="L780" s="152"/>
      <c r="M780" s="190"/>
      <c r="N780" s="190"/>
      <c r="O780" s="190"/>
      <c r="P780" s="176"/>
      <c r="Q780" s="177"/>
      <c r="R780" s="177"/>
    </row>
    <row r="781" spans="2:18" ht="15" x14ac:dyDescent="0.2">
      <c r="B781" s="192"/>
      <c r="C781" s="192"/>
      <c r="D781" s="192"/>
      <c r="E781" s="192"/>
      <c r="F781" s="189"/>
      <c r="G781" s="189"/>
      <c r="H781" s="189"/>
      <c r="I781" s="189"/>
      <c r="J781" s="152"/>
      <c r="K781" s="152"/>
      <c r="L781" s="152"/>
      <c r="M781" s="190"/>
      <c r="N781" s="190"/>
      <c r="O781" s="190"/>
      <c r="P781" s="176"/>
      <c r="Q781" s="177"/>
      <c r="R781" s="177"/>
    </row>
    <row r="782" spans="2:18" ht="15" x14ac:dyDescent="0.2">
      <c r="B782" s="192"/>
      <c r="C782" s="192"/>
      <c r="D782" s="192"/>
      <c r="E782" s="192"/>
      <c r="F782" s="189"/>
      <c r="G782" s="189"/>
      <c r="H782" s="189"/>
      <c r="I782" s="189"/>
      <c r="J782" s="152"/>
      <c r="K782" s="152"/>
      <c r="L782" s="152"/>
      <c r="M782" s="190"/>
      <c r="N782" s="190"/>
      <c r="O782" s="190"/>
      <c r="P782" s="176"/>
      <c r="Q782" s="177"/>
      <c r="R782" s="177"/>
    </row>
    <row r="783" spans="2:18" ht="15" x14ac:dyDescent="0.2">
      <c r="B783" s="192"/>
      <c r="C783" s="192"/>
      <c r="D783" s="192"/>
      <c r="E783" s="192"/>
      <c r="F783" s="189"/>
      <c r="G783" s="189"/>
      <c r="H783" s="189"/>
      <c r="I783" s="189"/>
      <c r="J783" s="152"/>
      <c r="K783" s="152"/>
      <c r="L783" s="152"/>
      <c r="M783" s="190"/>
      <c r="N783" s="190"/>
      <c r="O783" s="190"/>
      <c r="P783" s="176"/>
      <c r="Q783" s="177"/>
      <c r="R783" s="177"/>
    </row>
    <row r="784" spans="2:18" ht="15" x14ac:dyDescent="0.2">
      <c r="B784" s="192"/>
      <c r="C784" s="192"/>
      <c r="D784" s="192"/>
      <c r="E784" s="192"/>
      <c r="F784" s="189"/>
      <c r="G784" s="189"/>
      <c r="H784" s="189"/>
      <c r="I784" s="189"/>
      <c r="J784" s="152"/>
      <c r="K784" s="152"/>
      <c r="L784" s="152"/>
      <c r="M784" s="190"/>
      <c r="N784" s="190"/>
      <c r="O784" s="190"/>
      <c r="P784" s="176"/>
      <c r="Q784" s="177"/>
      <c r="R784" s="177"/>
    </row>
    <row r="785" spans="2:18" ht="15" x14ac:dyDescent="0.2">
      <c r="B785" s="192"/>
      <c r="C785" s="192"/>
      <c r="D785" s="192"/>
      <c r="E785" s="192"/>
      <c r="F785" s="189"/>
      <c r="G785" s="189"/>
      <c r="H785" s="189"/>
      <c r="I785" s="189"/>
      <c r="J785" s="152"/>
      <c r="K785" s="152"/>
      <c r="L785" s="152"/>
      <c r="M785" s="190"/>
      <c r="N785" s="190"/>
      <c r="O785" s="190"/>
      <c r="P785" s="176"/>
      <c r="Q785" s="177"/>
      <c r="R785" s="177"/>
    </row>
    <row r="786" spans="2:18" ht="15" x14ac:dyDescent="0.2">
      <c r="B786" s="192"/>
      <c r="C786" s="192"/>
      <c r="D786" s="192"/>
      <c r="E786" s="192"/>
      <c r="F786" s="189"/>
      <c r="G786" s="189"/>
      <c r="H786" s="189"/>
      <c r="I786" s="189"/>
      <c r="J786" s="152"/>
      <c r="K786" s="152"/>
      <c r="L786" s="152"/>
      <c r="M786" s="190"/>
      <c r="N786" s="190"/>
      <c r="O786" s="190"/>
      <c r="P786" s="176"/>
      <c r="Q786" s="177"/>
      <c r="R786" s="177"/>
    </row>
    <row r="787" spans="2:18" ht="15" x14ac:dyDescent="0.2">
      <c r="B787" s="192"/>
      <c r="C787" s="192"/>
      <c r="D787" s="192"/>
      <c r="E787" s="192"/>
      <c r="F787" s="189"/>
      <c r="G787" s="189"/>
      <c r="H787" s="189"/>
      <c r="I787" s="189"/>
      <c r="J787" s="152"/>
      <c r="K787" s="152"/>
      <c r="L787" s="152"/>
      <c r="M787" s="190"/>
      <c r="N787" s="190"/>
      <c r="O787" s="190"/>
      <c r="P787" s="176"/>
      <c r="Q787" s="177"/>
      <c r="R787" s="177"/>
    </row>
    <row r="788" spans="2:18" ht="15" x14ac:dyDescent="0.2">
      <c r="B788" s="192"/>
      <c r="C788" s="192"/>
      <c r="D788" s="192"/>
      <c r="E788" s="192"/>
      <c r="F788" s="189"/>
      <c r="G788" s="189"/>
      <c r="H788" s="189"/>
      <c r="I788" s="189"/>
      <c r="J788" s="152"/>
      <c r="K788" s="152"/>
      <c r="L788" s="152"/>
      <c r="M788" s="190"/>
      <c r="N788" s="190"/>
      <c r="O788" s="190"/>
      <c r="P788" s="176"/>
      <c r="Q788" s="177"/>
      <c r="R788" s="177"/>
    </row>
    <row r="789" spans="2:18" ht="15" x14ac:dyDescent="0.2">
      <c r="B789" s="192"/>
      <c r="C789" s="192"/>
      <c r="D789" s="192"/>
      <c r="E789" s="192"/>
      <c r="F789" s="189"/>
      <c r="G789" s="189"/>
      <c r="H789" s="189"/>
      <c r="I789" s="189"/>
      <c r="J789" s="152"/>
      <c r="K789" s="152"/>
      <c r="L789" s="152"/>
      <c r="M789" s="190"/>
      <c r="N789" s="190"/>
      <c r="O789" s="190"/>
      <c r="P789" s="176"/>
      <c r="Q789" s="177"/>
      <c r="R789" s="177"/>
    </row>
    <row r="790" spans="2:18" ht="15" x14ac:dyDescent="0.2">
      <c r="B790" s="192"/>
      <c r="C790" s="192"/>
      <c r="D790" s="192"/>
      <c r="E790" s="192"/>
      <c r="F790" s="189"/>
      <c r="G790" s="189"/>
      <c r="H790" s="189"/>
      <c r="I790" s="189"/>
      <c r="J790" s="152"/>
      <c r="K790" s="152"/>
      <c r="L790" s="152"/>
      <c r="M790" s="190"/>
      <c r="N790" s="190"/>
      <c r="O790" s="190"/>
      <c r="P790" s="176"/>
      <c r="Q790" s="177"/>
      <c r="R790" s="177"/>
    </row>
    <row r="791" spans="2:18" ht="15" x14ac:dyDescent="0.2">
      <c r="B791" s="192"/>
      <c r="C791" s="192"/>
      <c r="D791" s="192"/>
      <c r="E791" s="192"/>
      <c r="F791" s="189"/>
      <c r="G791" s="189"/>
      <c r="H791" s="189"/>
      <c r="I791" s="189"/>
      <c r="J791" s="152"/>
      <c r="K791" s="152"/>
      <c r="L791" s="152"/>
      <c r="M791" s="190"/>
      <c r="N791" s="190"/>
      <c r="O791" s="190"/>
      <c r="P791" s="176"/>
      <c r="Q791" s="177"/>
      <c r="R791" s="177"/>
    </row>
    <row r="792" spans="2:18" ht="15" x14ac:dyDescent="0.2">
      <c r="B792" s="192"/>
      <c r="C792" s="192"/>
      <c r="D792" s="192"/>
      <c r="E792" s="192"/>
      <c r="F792" s="189"/>
      <c r="G792" s="189"/>
      <c r="H792" s="189"/>
      <c r="I792" s="189"/>
      <c r="J792" s="152"/>
      <c r="K792" s="152"/>
      <c r="L792" s="152"/>
      <c r="M792" s="190"/>
      <c r="N792" s="190"/>
      <c r="O792" s="190"/>
      <c r="P792" s="176"/>
      <c r="Q792" s="177"/>
      <c r="R792" s="177"/>
    </row>
    <row r="793" spans="2:18" ht="15" x14ac:dyDescent="0.2">
      <c r="B793" s="192"/>
      <c r="C793" s="192"/>
      <c r="D793" s="192"/>
      <c r="E793" s="192"/>
      <c r="F793" s="189"/>
      <c r="G793" s="189"/>
      <c r="H793" s="189"/>
      <c r="I793" s="189"/>
      <c r="J793" s="152"/>
      <c r="K793" s="152"/>
      <c r="L793" s="152"/>
      <c r="M793" s="190"/>
      <c r="N793" s="190"/>
      <c r="O793" s="190"/>
      <c r="P793" s="176"/>
      <c r="Q793" s="177"/>
      <c r="R793" s="177"/>
    </row>
    <row r="794" spans="2:18" ht="15" x14ac:dyDescent="0.2">
      <c r="B794" s="192"/>
      <c r="C794" s="192"/>
      <c r="D794" s="192"/>
      <c r="E794" s="192"/>
      <c r="F794" s="189"/>
      <c r="G794" s="189"/>
      <c r="H794" s="189"/>
      <c r="I794" s="189"/>
      <c r="J794" s="152"/>
      <c r="K794" s="152"/>
      <c r="L794" s="152"/>
      <c r="M794" s="190"/>
      <c r="N794" s="190"/>
      <c r="O794" s="190"/>
      <c r="P794" s="176"/>
      <c r="Q794" s="177"/>
      <c r="R794" s="177"/>
    </row>
    <row r="795" spans="2:18" ht="15" x14ac:dyDescent="0.2">
      <c r="B795" s="192"/>
      <c r="C795" s="192"/>
      <c r="D795" s="192"/>
      <c r="E795" s="192"/>
      <c r="F795" s="189"/>
      <c r="G795" s="189"/>
      <c r="H795" s="189"/>
      <c r="I795" s="189"/>
      <c r="J795" s="152"/>
      <c r="K795" s="152"/>
      <c r="L795" s="152"/>
      <c r="M795" s="190"/>
      <c r="N795" s="190"/>
      <c r="O795" s="190"/>
      <c r="P795" s="176"/>
      <c r="Q795" s="177"/>
      <c r="R795" s="177"/>
    </row>
    <row r="796" spans="2:18" ht="15" x14ac:dyDescent="0.2">
      <c r="B796" s="192"/>
      <c r="C796" s="192"/>
      <c r="D796" s="192"/>
      <c r="E796" s="192"/>
      <c r="F796" s="189"/>
      <c r="G796" s="189"/>
      <c r="H796" s="189"/>
      <c r="I796" s="189"/>
      <c r="J796" s="152"/>
      <c r="K796" s="152"/>
      <c r="L796" s="152"/>
      <c r="M796" s="190"/>
      <c r="N796" s="190"/>
      <c r="O796" s="190"/>
      <c r="P796" s="176"/>
      <c r="Q796" s="177"/>
      <c r="R796" s="177"/>
    </row>
    <row r="797" spans="2:18" ht="15" x14ac:dyDescent="0.2">
      <c r="B797" s="192"/>
      <c r="C797" s="192"/>
      <c r="D797" s="192"/>
      <c r="E797" s="192"/>
      <c r="F797" s="189"/>
      <c r="G797" s="189"/>
      <c r="H797" s="189"/>
      <c r="I797" s="189"/>
      <c r="J797" s="152"/>
      <c r="K797" s="152"/>
      <c r="L797" s="152"/>
      <c r="M797" s="190"/>
      <c r="N797" s="190"/>
      <c r="O797" s="190"/>
      <c r="P797" s="176"/>
      <c r="Q797" s="177"/>
      <c r="R797" s="177"/>
    </row>
    <row r="798" spans="2:18" ht="15" x14ac:dyDescent="0.2">
      <c r="B798" s="192"/>
      <c r="C798" s="192"/>
      <c r="D798" s="192"/>
      <c r="E798" s="192"/>
      <c r="F798" s="189"/>
      <c r="G798" s="189"/>
      <c r="H798" s="189"/>
      <c r="I798" s="189"/>
      <c r="J798" s="152"/>
      <c r="K798" s="152"/>
      <c r="L798" s="152"/>
      <c r="M798" s="190"/>
      <c r="N798" s="190"/>
      <c r="O798" s="190"/>
      <c r="P798" s="176"/>
      <c r="Q798" s="177"/>
      <c r="R798" s="177"/>
    </row>
    <row r="799" spans="2:18" ht="15" x14ac:dyDescent="0.2">
      <c r="B799" s="192"/>
      <c r="C799" s="192"/>
      <c r="D799" s="192"/>
      <c r="E799" s="192"/>
      <c r="F799" s="189"/>
      <c r="G799" s="189"/>
      <c r="H799" s="189"/>
      <c r="I799" s="189"/>
      <c r="J799" s="152"/>
      <c r="K799" s="152"/>
      <c r="L799" s="152"/>
      <c r="M799" s="190"/>
      <c r="N799" s="190"/>
      <c r="O799" s="190"/>
      <c r="P799" s="176"/>
      <c r="Q799" s="177"/>
      <c r="R799" s="177"/>
    </row>
    <row r="800" spans="2:18" ht="15" x14ac:dyDescent="0.2">
      <c r="B800" s="192"/>
      <c r="C800" s="192"/>
      <c r="D800" s="192"/>
      <c r="E800" s="192"/>
      <c r="F800" s="189"/>
      <c r="G800" s="189"/>
      <c r="H800" s="189"/>
      <c r="I800" s="189"/>
      <c r="J800" s="152"/>
      <c r="K800" s="152"/>
      <c r="L800" s="152"/>
      <c r="M800" s="190"/>
      <c r="N800" s="190"/>
      <c r="O800" s="190"/>
      <c r="P800" s="176"/>
      <c r="Q800" s="177"/>
      <c r="R800" s="177"/>
    </row>
    <row r="801" spans="2:18" ht="15" x14ac:dyDescent="0.2">
      <c r="B801" s="192"/>
      <c r="C801" s="192"/>
      <c r="D801" s="192"/>
      <c r="E801" s="192"/>
      <c r="F801" s="189"/>
      <c r="G801" s="189"/>
      <c r="H801" s="189"/>
      <c r="I801" s="189"/>
      <c r="J801" s="152"/>
      <c r="K801" s="152"/>
      <c r="L801" s="152"/>
      <c r="M801" s="190"/>
      <c r="N801" s="190"/>
      <c r="O801" s="190"/>
      <c r="P801" s="176"/>
      <c r="Q801" s="177"/>
      <c r="R801" s="177"/>
    </row>
    <row r="802" spans="2:18" ht="15" x14ac:dyDescent="0.2">
      <c r="B802" s="192"/>
      <c r="C802" s="192"/>
      <c r="D802" s="192"/>
      <c r="E802" s="192"/>
      <c r="F802" s="189"/>
      <c r="G802" s="189"/>
      <c r="H802" s="189"/>
      <c r="I802" s="189"/>
      <c r="J802" s="152"/>
      <c r="K802" s="152"/>
      <c r="L802" s="152"/>
      <c r="M802" s="190"/>
      <c r="N802" s="190"/>
      <c r="O802" s="190"/>
      <c r="P802" s="176"/>
      <c r="Q802" s="177"/>
      <c r="R802" s="177"/>
    </row>
    <row r="803" spans="2:18" ht="15" x14ac:dyDescent="0.2">
      <c r="B803" s="192"/>
      <c r="C803" s="192"/>
      <c r="D803" s="192"/>
      <c r="E803" s="192"/>
      <c r="F803" s="189"/>
      <c r="G803" s="189"/>
      <c r="H803" s="189"/>
      <c r="I803" s="189"/>
      <c r="J803" s="152"/>
      <c r="K803" s="152"/>
      <c r="L803" s="152"/>
      <c r="M803" s="190"/>
      <c r="N803" s="190"/>
      <c r="O803" s="190"/>
      <c r="P803" s="176"/>
      <c r="Q803" s="177"/>
      <c r="R803" s="177"/>
    </row>
    <row r="804" spans="2:18" ht="15" x14ac:dyDescent="0.2">
      <c r="B804" s="192"/>
      <c r="C804" s="192"/>
      <c r="D804" s="192"/>
      <c r="E804" s="192"/>
      <c r="F804" s="189"/>
      <c r="G804" s="189"/>
      <c r="H804" s="189"/>
      <c r="I804" s="189"/>
      <c r="J804" s="152"/>
      <c r="K804" s="152"/>
      <c r="L804" s="152"/>
      <c r="M804" s="190"/>
      <c r="N804" s="190"/>
      <c r="O804" s="190"/>
      <c r="P804" s="176"/>
      <c r="Q804" s="177"/>
      <c r="R804" s="177"/>
    </row>
    <row r="805" spans="2:18" ht="15" x14ac:dyDescent="0.2">
      <c r="B805" s="192"/>
      <c r="C805" s="192"/>
      <c r="D805" s="192"/>
      <c r="E805" s="192"/>
      <c r="F805" s="189"/>
      <c r="G805" s="189"/>
      <c r="H805" s="189"/>
      <c r="I805" s="189"/>
      <c r="J805" s="152"/>
      <c r="K805" s="152"/>
      <c r="L805" s="152"/>
      <c r="M805" s="190"/>
      <c r="N805" s="190"/>
      <c r="O805" s="190"/>
      <c r="P805" s="176"/>
      <c r="Q805" s="177"/>
      <c r="R805" s="177"/>
    </row>
    <row r="806" spans="2:18" ht="15" x14ac:dyDescent="0.2">
      <c r="B806" s="192"/>
      <c r="C806" s="192"/>
      <c r="D806" s="192"/>
      <c r="E806" s="192"/>
      <c r="F806" s="189"/>
      <c r="G806" s="189"/>
      <c r="H806" s="189"/>
      <c r="I806" s="189"/>
      <c r="J806" s="152"/>
      <c r="K806" s="152"/>
      <c r="L806" s="152"/>
      <c r="M806" s="190"/>
      <c r="N806" s="190"/>
      <c r="O806" s="190"/>
      <c r="P806" s="176"/>
      <c r="Q806" s="177"/>
      <c r="R806" s="177"/>
    </row>
    <row r="807" spans="2:18" ht="15" x14ac:dyDescent="0.2">
      <c r="B807" s="192"/>
      <c r="C807" s="192"/>
      <c r="D807" s="192"/>
      <c r="E807" s="192"/>
      <c r="F807" s="189"/>
      <c r="G807" s="189"/>
      <c r="H807" s="189"/>
      <c r="I807" s="189"/>
      <c r="J807" s="152"/>
      <c r="K807" s="152"/>
      <c r="L807" s="152"/>
      <c r="M807" s="190"/>
      <c r="N807" s="190"/>
      <c r="O807" s="190"/>
      <c r="P807" s="176"/>
      <c r="Q807" s="177"/>
      <c r="R807" s="177"/>
    </row>
    <row r="808" spans="2:18" ht="15" x14ac:dyDescent="0.2">
      <c r="B808" s="192"/>
      <c r="C808" s="192"/>
      <c r="D808" s="192"/>
      <c r="E808" s="192"/>
      <c r="F808" s="189"/>
      <c r="G808" s="189"/>
      <c r="H808" s="189"/>
      <c r="I808" s="189"/>
      <c r="J808" s="152"/>
      <c r="K808" s="152"/>
      <c r="L808" s="152"/>
      <c r="M808" s="190"/>
      <c r="N808" s="190"/>
      <c r="O808" s="190"/>
      <c r="P808" s="176"/>
      <c r="Q808" s="177"/>
      <c r="R808" s="177"/>
    </row>
    <row r="809" spans="2:18" ht="15" x14ac:dyDescent="0.2">
      <c r="B809" s="192"/>
      <c r="C809" s="192"/>
      <c r="D809" s="192"/>
      <c r="E809" s="192"/>
      <c r="F809" s="189"/>
      <c r="G809" s="189"/>
      <c r="H809" s="189"/>
      <c r="I809" s="189"/>
      <c r="J809" s="152"/>
      <c r="K809" s="152"/>
      <c r="L809" s="152"/>
      <c r="M809" s="190"/>
      <c r="N809" s="190"/>
      <c r="O809" s="190"/>
      <c r="P809" s="176"/>
      <c r="Q809" s="177"/>
      <c r="R809" s="177"/>
    </row>
    <row r="810" spans="2:18" ht="15" x14ac:dyDescent="0.2">
      <c r="B810" s="192"/>
      <c r="C810" s="192"/>
      <c r="D810" s="192"/>
      <c r="E810" s="192"/>
      <c r="F810" s="189"/>
      <c r="G810" s="189"/>
      <c r="H810" s="189"/>
      <c r="I810" s="189"/>
      <c r="J810" s="152"/>
      <c r="K810" s="152"/>
      <c r="L810" s="152"/>
      <c r="M810" s="190"/>
      <c r="N810" s="190"/>
      <c r="O810" s="190"/>
      <c r="P810" s="176"/>
      <c r="Q810" s="177"/>
      <c r="R810" s="177"/>
    </row>
    <row r="811" spans="2:18" ht="15" x14ac:dyDescent="0.2">
      <c r="B811" s="192"/>
      <c r="C811" s="192"/>
      <c r="D811" s="192"/>
      <c r="E811" s="192"/>
      <c r="F811" s="189"/>
      <c r="G811" s="189"/>
      <c r="H811" s="189"/>
      <c r="I811" s="189"/>
      <c r="J811" s="152"/>
      <c r="K811" s="152"/>
      <c r="L811" s="152"/>
      <c r="M811" s="190"/>
      <c r="N811" s="190"/>
      <c r="O811" s="190"/>
      <c r="P811" s="176"/>
      <c r="Q811" s="177"/>
      <c r="R811" s="177"/>
    </row>
    <row r="812" spans="2:18" ht="15" x14ac:dyDescent="0.2">
      <c r="B812" s="192"/>
      <c r="C812" s="192"/>
      <c r="D812" s="192"/>
      <c r="E812" s="192"/>
      <c r="F812" s="189"/>
      <c r="G812" s="189"/>
      <c r="H812" s="189"/>
      <c r="I812" s="189"/>
      <c r="J812" s="152"/>
      <c r="K812" s="152"/>
      <c r="L812" s="152"/>
      <c r="M812" s="190"/>
      <c r="N812" s="190"/>
      <c r="O812" s="190"/>
      <c r="P812" s="176"/>
      <c r="Q812" s="177"/>
      <c r="R812" s="177"/>
    </row>
    <row r="813" spans="2:18" ht="15" x14ac:dyDescent="0.2">
      <c r="B813" s="192"/>
      <c r="C813" s="192"/>
      <c r="D813" s="192"/>
      <c r="E813" s="192"/>
      <c r="F813" s="189"/>
      <c r="G813" s="189"/>
      <c r="H813" s="189"/>
      <c r="I813" s="189"/>
      <c r="J813" s="152"/>
      <c r="K813" s="152"/>
      <c r="L813" s="152"/>
      <c r="M813" s="190"/>
      <c r="N813" s="190"/>
      <c r="O813" s="190"/>
      <c r="P813" s="176"/>
      <c r="Q813" s="177"/>
      <c r="R813" s="177"/>
    </row>
    <row r="814" spans="2:18" ht="15" x14ac:dyDescent="0.2">
      <c r="B814" s="192"/>
      <c r="C814" s="192"/>
      <c r="D814" s="192"/>
      <c r="E814" s="192"/>
      <c r="F814" s="189"/>
      <c r="G814" s="189"/>
      <c r="H814" s="189"/>
      <c r="I814" s="189"/>
      <c r="J814" s="152"/>
      <c r="K814" s="152"/>
      <c r="L814" s="152"/>
      <c r="M814" s="190"/>
      <c r="N814" s="190"/>
      <c r="O814" s="190"/>
      <c r="P814" s="176"/>
      <c r="Q814" s="177"/>
      <c r="R814" s="177"/>
    </row>
    <row r="815" spans="2:18" ht="15" x14ac:dyDescent="0.2">
      <c r="B815" s="192"/>
      <c r="C815" s="192"/>
      <c r="D815" s="192"/>
      <c r="E815" s="192"/>
      <c r="F815" s="189"/>
      <c r="G815" s="189"/>
      <c r="H815" s="189"/>
      <c r="I815" s="189"/>
      <c r="J815" s="152"/>
      <c r="K815" s="152"/>
      <c r="L815" s="152"/>
      <c r="M815" s="190"/>
      <c r="N815" s="190"/>
      <c r="O815" s="190"/>
      <c r="P815" s="176"/>
      <c r="Q815" s="177"/>
      <c r="R815" s="177"/>
    </row>
    <row r="816" spans="2:18" ht="15" x14ac:dyDescent="0.2">
      <c r="B816" s="192"/>
      <c r="C816" s="192"/>
      <c r="D816" s="192"/>
      <c r="E816" s="192"/>
      <c r="F816" s="189"/>
      <c r="G816" s="189"/>
      <c r="H816" s="189"/>
      <c r="I816" s="189"/>
      <c r="J816" s="152"/>
      <c r="K816" s="152"/>
      <c r="L816" s="152"/>
      <c r="M816" s="190"/>
      <c r="N816" s="190"/>
      <c r="O816" s="190"/>
      <c r="P816" s="176"/>
      <c r="Q816" s="177"/>
      <c r="R816" s="177"/>
    </row>
    <row r="817" spans="2:18" ht="15" x14ac:dyDescent="0.2">
      <c r="B817" s="192"/>
      <c r="C817" s="192"/>
      <c r="D817" s="192"/>
      <c r="E817" s="192"/>
      <c r="F817" s="189"/>
      <c r="G817" s="189"/>
      <c r="H817" s="189"/>
      <c r="I817" s="189"/>
      <c r="J817" s="152"/>
      <c r="K817" s="152"/>
      <c r="L817" s="152"/>
      <c r="M817" s="190"/>
      <c r="N817" s="190"/>
      <c r="O817" s="190"/>
      <c r="P817" s="176"/>
      <c r="Q817" s="177"/>
      <c r="R817" s="177"/>
    </row>
    <row r="818" spans="2:18" ht="15" x14ac:dyDescent="0.2">
      <c r="B818" s="192"/>
      <c r="C818" s="192"/>
      <c r="D818" s="192"/>
      <c r="E818" s="192"/>
      <c r="F818" s="189"/>
      <c r="G818" s="189"/>
      <c r="H818" s="189"/>
      <c r="I818" s="189"/>
      <c r="J818" s="152"/>
      <c r="K818" s="152"/>
      <c r="L818" s="152"/>
      <c r="M818" s="190"/>
      <c r="N818" s="190"/>
      <c r="O818" s="190"/>
      <c r="P818" s="176"/>
      <c r="Q818" s="177"/>
      <c r="R818" s="177"/>
    </row>
    <row r="819" spans="2:18" ht="15" x14ac:dyDescent="0.2">
      <c r="B819" s="192"/>
      <c r="C819" s="192"/>
      <c r="D819" s="192"/>
      <c r="E819" s="192"/>
      <c r="F819" s="189"/>
      <c r="G819" s="189"/>
      <c r="H819" s="189"/>
      <c r="I819" s="189"/>
      <c r="J819" s="152"/>
      <c r="K819" s="152"/>
      <c r="L819" s="152"/>
      <c r="M819" s="190"/>
      <c r="N819" s="190"/>
      <c r="O819" s="190"/>
      <c r="P819" s="176"/>
      <c r="Q819" s="177"/>
      <c r="R819" s="177"/>
    </row>
    <row r="820" spans="2:18" ht="15" x14ac:dyDescent="0.2">
      <c r="B820" s="192"/>
      <c r="C820" s="192"/>
      <c r="D820" s="192"/>
      <c r="E820" s="192"/>
      <c r="F820" s="189"/>
      <c r="G820" s="189"/>
      <c r="H820" s="189"/>
      <c r="I820" s="189"/>
      <c r="J820" s="152"/>
      <c r="K820" s="152"/>
      <c r="L820" s="152"/>
      <c r="M820" s="190"/>
      <c r="N820" s="190"/>
      <c r="O820" s="190"/>
      <c r="P820" s="176"/>
      <c r="Q820" s="177"/>
      <c r="R820" s="177"/>
    </row>
    <row r="821" spans="2:18" ht="15" x14ac:dyDescent="0.2">
      <c r="B821" s="192"/>
      <c r="C821" s="192"/>
      <c r="D821" s="192"/>
      <c r="E821" s="192"/>
      <c r="F821" s="189"/>
      <c r="G821" s="189"/>
      <c r="H821" s="189"/>
      <c r="I821" s="189"/>
      <c r="J821" s="152"/>
      <c r="K821" s="152"/>
      <c r="L821" s="152"/>
      <c r="M821" s="190"/>
      <c r="N821" s="190"/>
      <c r="O821" s="190"/>
      <c r="P821" s="176"/>
      <c r="Q821" s="177"/>
      <c r="R821" s="177"/>
    </row>
    <row r="822" spans="2:18" ht="15" x14ac:dyDescent="0.2">
      <c r="B822" s="192"/>
      <c r="C822" s="192"/>
      <c r="D822" s="192"/>
      <c r="E822" s="192"/>
      <c r="F822" s="189"/>
      <c r="G822" s="189"/>
      <c r="H822" s="189"/>
      <c r="I822" s="189"/>
      <c r="J822" s="152"/>
      <c r="K822" s="152"/>
      <c r="L822" s="152"/>
      <c r="M822" s="190"/>
      <c r="N822" s="190"/>
      <c r="O822" s="190"/>
      <c r="P822" s="176"/>
      <c r="Q822" s="177"/>
      <c r="R822" s="177"/>
    </row>
    <row r="823" spans="2:18" ht="15" x14ac:dyDescent="0.2">
      <c r="B823" s="192"/>
      <c r="C823" s="192"/>
      <c r="D823" s="192"/>
      <c r="E823" s="192"/>
      <c r="F823" s="189"/>
      <c r="G823" s="189"/>
      <c r="H823" s="189"/>
      <c r="I823" s="189"/>
      <c r="J823" s="152"/>
      <c r="K823" s="152"/>
      <c r="L823" s="152"/>
      <c r="M823" s="190"/>
      <c r="N823" s="190"/>
      <c r="O823" s="190"/>
      <c r="P823" s="176"/>
      <c r="Q823" s="177"/>
      <c r="R823" s="177"/>
    </row>
    <row r="824" spans="2:18" ht="15" x14ac:dyDescent="0.2">
      <c r="B824" s="192"/>
      <c r="C824" s="192"/>
      <c r="D824" s="192"/>
      <c r="E824" s="192"/>
      <c r="F824" s="189"/>
      <c r="G824" s="189"/>
      <c r="H824" s="189"/>
      <c r="I824" s="189"/>
      <c r="J824" s="152"/>
      <c r="K824" s="152"/>
      <c r="L824" s="152"/>
      <c r="M824" s="190"/>
      <c r="N824" s="190"/>
      <c r="O824" s="190"/>
      <c r="P824" s="176"/>
      <c r="Q824" s="177"/>
      <c r="R824" s="177"/>
    </row>
    <row r="825" spans="2:18" ht="15" x14ac:dyDescent="0.2">
      <c r="B825" s="192"/>
      <c r="C825" s="192"/>
      <c r="D825" s="192"/>
      <c r="E825" s="192"/>
      <c r="F825" s="189"/>
      <c r="G825" s="189"/>
      <c r="H825" s="189"/>
      <c r="I825" s="189"/>
      <c r="J825" s="152"/>
      <c r="K825" s="152"/>
      <c r="L825" s="152"/>
      <c r="M825" s="190"/>
      <c r="N825" s="190"/>
      <c r="O825" s="190"/>
      <c r="P825" s="176"/>
      <c r="Q825" s="177"/>
      <c r="R825" s="177"/>
    </row>
    <row r="826" spans="2:18" ht="15" x14ac:dyDescent="0.2">
      <c r="B826" s="192"/>
      <c r="C826" s="192"/>
      <c r="D826" s="192"/>
      <c r="E826" s="192"/>
      <c r="F826" s="189"/>
      <c r="G826" s="189"/>
      <c r="H826" s="189"/>
      <c r="I826" s="189"/>
      <c r="J826" s="152"/>
      <c r="K826" s="152"/>
      <c r="L826" s="152"/>
      <c r="M826" s="190"/>
      <c r="N826" s="190"/>
      <c r="O826" s="190"/>
      <c r="P826" s="176"/>
      <c r="Q826" s="177"/>
      <c r="R826" s="177"/>
    </row>
    <row r="827" spans="2:18" ht="15" x14ac:dyDescent="0.2">
      <c r="B827" s="192"/>
      <c r="C827" s="192"/>
      <c r="D827" s="192"/>
      <c r="E827" s="192"/>
      <c r="F827" s="189"/>
      <c r="G827" s="189"/>
      <c r="H827" s="189"/>
      <c r="I827" s="189"/>
      <c r="J827" s="152"/>
      <c r="K827" s="152"/>
      <c r="L827" s="152"/>
      <c r="M827" s="190"/>
      <c r="N827" s="190"/>
      <c r="O827" s="190"/>
      <c r="P827" s="176"/>
      <c r="Q827" s="177"/>
      <c r="R827" s="177"/>
    </row>
    <row r="828" spans="2:18" ht="15" x14ac:dyDescent="0.2">
      <c r="B828" s="192"/>
      <c r="C828" s="192"/>
      <c r="D828" s="192"/>
      <c r="E828" s="192"/>
      <c r="F828" s="189"/>
      <c r="G828" s="189"/>
      <c r="H828" s="189"/>
      <c r="I828" s="189"/>
      <c r="J828" s="152"/>
      <c r="K828" s="152"/>
      <c r="L828" s="152"/>
      <c r="M828" s="190"/>
      <c r="N828" s="190"/>
      <c r="O828" s="190"/>
      <c r="P828" s="176"/>
      <c r="Q828" s="177"/>
      <c r="R828" s="177"/>
    </row>
    <row r="829" spans="2:18" ht="15" x14ac:dyDescent="0.2">
      <c r="B829" s="192"/>
      <c r="C829" s="192"/>
      <c r="D829" s="192"/>
      <c r="E829" s="192"/>
      <c r="F829" s="189"/>
      <c r="G829" s="189"/>
      <c r="H829" s="189"/>
      <c r="I829" s="189"/>
      <c r="J829" s="152"/>
      <c r="K829" s="152"/>
      <c r="L829" s="152"/>
      <c r="M829" s="190"/>
      <c r="N829" s="190"/>
      <c r="O829" s="190"/>
      <c r="P829" s="176"/>
      <c r="Q829" s="177"/>
      <c r="R829" s="177"/>
    </row>
    <row r="830" spans="2:18" ht="15" x14ac:dyDescent="0.2">
      <c r="B830" s="192"/>
      <c r="C830" s="192"/>
      <c r="D830" s="192"/>
      <c r="E830" s="192"/>
      <c r="F830" s="189"/>
      <c r="G830" s="189"/>
      <c r="H830" s="189"/>
      <c r="I830" s="189"/>
      <c r="J830" s="152"/>
      <c r="K830" s="152"/>
      <c r="L830" s="152"/>
      <c r="M830" s="190"/>
      <c r="N830" s="190"/>
      <c r="O830" s="190"/>
      <c r="P830" s="176"/>
      <c r="Q830" s="177"/>
      <c r="R830" s="177"/>
    </row>
    <row r="831" spans="2:18" ht="15" x14ac:dyDescent="0.2">
      <c r="B831" s="192"/>
      <c r="C831" s="192"/>
      <c r="D831" s="192"/>
      <c r="E831" s="192"/>
      <c r="F831" s="189"/>
      <c r="G831" s="189"/>
      <c r="H831" s="189"/>
      <c r="I831" s="189"/>
      <c r="J831" s="152"/>
      <c r="K831" s="152"/>
      <c r="L831" s="152"/>
      <c r="M831" s="190"/>
      <c r="N831" s="190"/>
      <c r="O831" s="190"/>
      <c r="P831" s="176"/>
      <c r="Q831" s="177"/>
      <c r="R831" s="177"/>
    </row>
    <row r="832" spans="2:18" ht="15" x14ac:dyDescent="0.2">
      <c r="B832" s="192"/>
      <c r="C832" s="192"/>
      <c r="D832" s="192"/>
      <c r="E832" s="192"/>
      <c r="F832" s="189"/>
      <c r="G832" s="189"/>
      <c r="H832" s="189"/>
      <c r="I832" s="189"/>
      <c r="J832" s="152"/>
      <c r="K832" s="152"/>
      <c r="L832" s="152"/>
      <c r="M832" s="190"/>
      <c r="N832" s="190"/>
      <c r="O832" s="190"/>
      <c r="P832" s="176"/>
      <c r="Q832" s="177"/>
      <c r="R832" s="177"/>
    </row>
    <row r="833" spans="2:18" ht="15" x14ac:dyDescent="0.2">
      <c r="B833" s="192"/>
      <c r="C833" s="192"/>
      <c r="D833" s="192"/>
      <c r="E833" s="192"/>
      <c r="F833" s="189"/>
      <c r="G833" s="189"/>
      <c r="H833" s="189"/>
      <c r="I833" s="189"/>
      <c r="J833" s="152"/>
      <c r="K833" s="152"/>
      <c r="L833" s="152"/>
      <c r="M833" s="190"/>
      <c r="N833" s="190"/>
      <c r="O833" s="190"/>
      <c r="P833" s="176"/>
      <c r="Q833" s="177"/>
      <c r="R833" s="177"/>
    </row>
    <row r="834" spans="2:18" ht="15" x14ac:dyDescent="0.2">
      <c r="B834" s="192"/>
      <c r="C834" s="192"/>
      <c r="D834" s="192"/>
      <c r="E834" s="192"/>
      <c r="F834" s="189"/>
      <c r="G834" s="189"/>
      <c r="H834" s="189"/>
      <c r="I834" s="189"/>
      <c r="J834" s="152"/>
      <c r="K834" s="152"/>
      <c r="L834" s="152"/>
      <c r="M834" s="190"/>
      <c r="N834" s="190"/>
      <c r="O834" s="190"/>
      <c r="P834" s="176"/>
      <c r="Q834" s="177"/>
      <c r="R834" s="177"/>
    </row>
    <row r="835" spans="2:18" ht="15" x14ac:dyDescent="0.2">
      <c r="B835" s="192"/>
      <c r="C835" s="192"/>
      <c r="D835" s="192"/>
      <c r="E835" s="192"/>
      <c r="F835" s="189"/>
      <c r="G835" s="189"/>
      <c r="H835" s="189"/>
      <c r="I835" s="189"/>
      <c r="J835" s="152"/>
      <c r="K835" s="152"/>
      <c r="L835" s="152"/>
      <c r="M835" s="190"/>
      <c r="N835" s="190"/>
      <c r="O835" s="190"/>
      <c r="P835" s="176"/>
      <c r="Q835" s="177"/>
      <c r="R835" s="177"/>
    </row>
    <row r="836" spans="2:18" ht="15" x14ac:dyDescent="0.2">
      <c r="B836" s="192"/>
      <c r="C836" s="192"/>
      <c r="D836" s="192"/>
      <c r="E836" s="192"/>
      <c r="F836" s="189"/>
      <c r="G836" s="189"/>
      <c r="H836" s="189"/>
      <c r="I836" s="189"/>
      <c r="J836" s="152"/>
      <c r="K836" s="152"/>
      <c r="L836" s="152"/>
      <c r="M836" s="190"/>
      <c r="N836" s="190"/>
      <c r="O836" s="190"/>
      <c r="P836" s="176"/>
      <c r="Q836" s="177"/>
      <c r="R836" s="177"/>
    </row>
    <row r="837" spans="2:18" ht="15" x14ac:dyDescent="0.2">
      <c r="B837" s="192"/>
      <c r="C837" s="192"/>
      <c r="D837" s="192"/>
      <c r="E837" s="192"/>
      <c r="F837" s="189"/>
      <c r="G837" s="189"/>
      <c r="H837" s="189"/>
      <c r="I837" s="189"/>
      <c r="J837" s="152"/>
      <c r="K837" s="152"/>
      <c r="L837" s="152"/>
      <c r="M837" s="190"/>
      <c r="N837" s="190"/>
      <c r="O837" s="190"/>
      <c r="P837" s="176"/>
      <c r="Q837" s="177"/>
      <c r="R837" s="177"/>
    </row>
    <row r="838" spans="2:18" ht="15" x14ac:dyDescent="0.2">
      <c r="B838" s="192"/>
      <c r="C838" s="192"/>
      <c r="D838" s="192"/>
      <c r="E838" s="192"/>
      <c r="F838" s="189"/>
      <c r="G838" s="189"/>
      <c r="H838" s="189"/>
      <c r="I838" s="189"/>
      <c r="J838" s="152"/>
      <c r="K838" s="152"/>
      <c r="L838" s="152"/>
      <c r="M838" s="190"/>
      <c r="N838" s="190"/>
      <c r="O838" s="190"/>
      <c r="P838" s="176"/>
      <c r="Q838" s="177"/>
      <c r="R838" s="177"/>
    </row>
    <row r="839" spans="2:18" ht="15" x14ac:dyDescent="0.2">
      <c r="B839" s="192"/>
      <c r="C839" s="192"/>
      <c r="D839" s="192"/>
      <c r="E839" s="192"/>
      <c r="F839" s="189"/>
      <c r="G839" s="189"/>
      <c r="H839" s="189"/>
      <c r="I839" s="189"/>
      <c r="J839" s="152"/>
      <c r="K839" s="152"/>
      <c r="L839" s="152"/>
      <c r="M839" s="190"/>
      <c r="N839" s="190"/>
      <c r="O839" s="190"/>
      <c r="P839" s="176"/>
      <c r="Q839" s="177"/>
      <c r="R839" s="177"/>
    </row>
    <row r="840" spans="2:18" ht="15" x14ac:dyDescent="0.2">
      <c r="B840" s="192"/>
      <c r="C840" s="192"/>
      <c r="D840" s="192"/>
      <c r="E840" s="192"/>
      <c r="F840" s="189"/>
      <c r="G840" s="189"/>
      <c r="H840" s="189"/>
      <c r="I840" s="189"/>
      <c r="J840" s="152"/>
      <c r="K840" s="152"/>
      <c r="L840" s="152"/>
      <c r="M840" s="190"/>
      <c r="N840" s="190"/>
      <c r="O840" s="190"/>
      <c r="P840" s="176"/>
      <c r="Q840" s="177"/>
      <c r="R840" s="177"/>
    </row>
    <row r="841" spans="2:18" ht="15" x14ac:dyDescent="0.2">
      <c r="B841" s="192"/>
      <c r="C841" s="192"/>
      <c r="D841" s="192"/>
      <c r="E841" s="192"/>
      <c r="F841" s="189"/>
      <c r="G841" s="189"/>
      <c r="H841" s="189"/>
      <c r="I841" s="189"/>
      <c r="J841" s="152"/>
      <c r="K841" s="152"/>
      <c r="L841" s="152"/>
      <c r="M841" s="190"/>
      <c r="N841" s="190"/>
      <c r="O841" s="190"/>
      <c r="P841" s="176"/>
      <c r="Q841" s="177"/>
      <c r="R841" s="177"/>
    </row>
    <row r="842" spans="2:18" ht="15" x14ac:dyDescent="0.2">
      <c r="B842" s="192"/>
      <c r="C842" s="192"/>
      <c r="D842" s="192"/>
      <c r="E842" s="192"/>
      <c r="F842" s="189"/>
      <c r="G842" s="189"/>
      <c r="H842" s="189"/>
      <c r="I842" s="189"/>
      <c r="J842" s="152"/>
      <c r="K842" s="152"/>
      <c r="L842" s="152"/>
      <c r="M842" s="190"/>
      <c r="N842" s="190"/>
      <c r="O842" s="190"/>
      <c r="P842" s="176"/>
      <c r="Q842" s="177"/>
      <c r="R842" s="177"/>
    </row>
    <row r="843" spans="2:18" ht="15" x14ac:dyDescent="0.2">
      <c r="B843" s="192"/>
      <c r="C843" s="192"/>
      <c r="D843" s="192"/>
      <c r="E843" s="192"/>
      <c r="F843" s="189"/>
      <c r="G843" s="189"/>
      <c r="H843" s="189"/>
      <c r="I843" s="189"/>
      <c r="J843" s="152"/>
      <c r="K843" s="152"/>
      <c r="L843" s="152"/>
      <c r="M843" s="190"/>
      <c r="N843" s="190"/>
      <c r="O843" s="190"/>
      <c r="P843" s="176"/>
      <c r="Q843" s="177"/>
      <c r="R843" s="177"/>
    </row>
    <row r="844" spans="2:18" ht="15" x14ac:dyDescent="0.2">
      <c r="B844" s="192"/>
      <c r="C844" s="192"/>
      <c r="D844" s="192"/>
      <c r="E844" s="192"/>
      <c r="F844" s="189"/>
      <c r="G844" s="189"/>
      <c r="H844" s="189"/>
      <c r="I844" s="189"/>
      <c r="J844" s="152"/>
      <c r="K844" s="152"/>
      <c r="L844" s="152"/>
      <c r="M844" s="190"/>
      <c r="N844" s="190"/>
      <c r="O844" s="190"/>
      <c r="P844" s="176"/>
      <c r="Q844" s="177"/>
      <c r="R844" s="177"/>
    </row>
    <row r="845" spans="2:18" ht="15" x14ac:dyDescent="0.2">
      <c r="B845" s="192"/>
      <c r="C845" s="192"/>
      <c r="D845" s="192"/>
      <c r="E845" s="192"/>
      <c r="F845" s="189"/>
      <c r="G845" s="189"/>
      <c r="H845" s="189"/>
      <c r="I845" s="189"/>
      <c r="J845" s="152"/>
      <c r="K845" s="152"/>
      <c r="L845" s="152"/>
      <c r="M845" s="190"/>
      <c r="N845" s="190"/>
      <c r="O845" s="190"/>
      <c r="P845" s="176"/>
      <c r="Q845" s="177"/>
      <c r="R845" s="177"/>
    </row>
    <row r="846" spans="2:18" ht="15" x14ac:dyDescent="0.2">
      <c r="B846" s="192"/>
      <c r="C846" s="192"/>
      <c r="D846" s="192"/>
      <c r="E846" s="192"/>
      <c r="F846" s="189"/>
      <c r="G846" s="189"/>
      <c r="H846" s="189"/>
      <c r="I846" s="189"/>
      <c r="J846" s="152"/>
      <c r="K846" s="152"/>
      <c r="L846" s="152"/>
      <c r="M846" s="190"/>
      <c r="N846" s="190"/>
      <c r="O846" s="190"/>
      <c r="P846" s="176"/>
      <c r="Q846" s="177"/>
      <c r="R846" s="177"/>
    </row>
    <row r="847" spans="2:18" ht="15" x14ac:dyDescent="0.2">
      <c r="B847" s="192"/>
      <c r="C847" s="192"/>
      <c r="D847" s="192"/>
      <c r="E847" s="192"/>
      <c r="F847" s="189"/>
      <c r="G847" s="189"/>
      <c r="H847" s="189"/>
      <c r="I847" s="189"/>
      <c r="J847" s="152"/>
      <c r="K847" s="152"/>
      <c r="L847" s="152"/>
      <c r="M847" s="190"/>
      <c r="N847" s="190"/>
      <c r="O847" s="190"/>
      <c r="P847" s="176"/>
      <c r="Q847" s="177"/>
      <c r="R847" s="177"/>
    </row>
    <row r="848" spans="2:18" ht="15" x14ac:dyDescent="0.2">
      <c r="B848" s="192"/>
      <c r="C848" s="192"/>
      <c r="D848" s="192"/>
      <c r="E848" s="192"/>
      <c r="F848" s="189"/>
      <c r="G848" s="189"/>
      <c r="H848" s="189"/>
      <c r="I848" s="189"/>
      <c r="J848" s="152"/>
      <c r="K848" s="152"/>
      <c r="L848" s="152"/>
      <c r="M848" s="190"/>
      <c r="N848" s="190"/>
      <c r="O848" s="190"/>
      <c r="P848" s="176"/>
      <c r="Q848" s="177"/>
      <c r="R848" s="177"/>
    </row>
    <row r="849" spans="2:18" ht="15" x14ac:dyDescent="0.2">
      <c r="B849" s="192"/>
      <c r="C849" s="192"/>
      <c r="D849" s="192"/>
      <c r="E849" s="192"/>
      <c r="F849" s="189"/>
      <c r="G849" s="189"/>
      <c r="H849" s="189"/>
      <c r="I849" s="189"/>
      <c r="J849" s="152"/>
      <c r="K849" s="152"/>
      <c r="L849" s="152"/>
      <c r="M849" s="190"/>
      <c r="N849" s="190"/>
      <c r="O849" s="190"/>
      <c r="P849" s="176"/>
      <c r="Q849" s="177"/>
      <c r="R849" s="177"/>
    </row>
    <row r="850" spans="2:18" ht="15" x14ac:dyDescent="0.2">
      <c r="B850" s="192"/>
      <c r="C850" s="192"/>
      <c r="D850" s="192"/>
      <c r="E850" s="192"/>
      <c r="F850" s="189"/>
      <c r="G850" s="189"/>
      <c r="H850" s="189"/>
      <c r="I850" s="189"/>
      <c r="J850" s="152"/>
      <c r="K850" s="152"/>
      <c r="L850" s="152"/>
      <c r="M850" s="190"/>
      <c r="N850" s="190"/>
      <c r="O850" s="190"/>
      <c r="P850" s="176"/>
      <c r="Q850" s="177"/>
      <c r="R850" s="177"/>
    </row>
    <row r="851" spans="2:18" ht="15" x14ac:dyDescent="0.2">
      <c r="B851" s="192"/>
      <c r="C851" s="192"/>
      <c r="D851" s="192"/>
      <c r="E851" s="192"/>
      <c r="F851" s="189"/>
      <c r="G851" s="189"/>
      <c r="H851" s="189"/>
      <c r="I851" s="189"/>
      <c r="J851" s="152"/>
      <c r="K851" s="152"/>
      <c r="L851" s="152"/>
      <c r="M851" s="190"/>
      <c r="N851" s="190"/>
      <c r="O851" s="190"/>
      <c r="P851" s="176"/>
      <c r="Q851" s="177"/>
      <c r="R851" s="177"/>
    </row>
    <row r="852" spans="2:18" ht="15" x14ac:dyDescent="0.2">
      <c r="B852" s="192"/>
      <c r="C852" s="192"/>
      <c r="D852" s="192"/>
      <c r="E852" s="192"/>
      <c r="F852" s="189"/>
      <c r="G852" s="189"/>
      <c r="H852" s="189"/>
      <c r="I852" s="189"/>
      <c r="J852" s="152"/>
      <c r="K852" s="152"/>
      <c r="L852" s="152"/>
      <c r="M852" s="190"/>
      <c r="N852" s="190"/>
      <c r="O852" s="190"/>
      <c r="P852" s="176"/>
      <c r="Q852" s="177"/>
      <c r="R852" s="177"/>
    </row>
    <row r="853" spans="2:18" ht="15" x14ac:dyDescent="0.2">
      <c r="B853" s="192"/>
      <c r="C853" s="192"/>
      <c r="D853" s="192"/>
      <c r="E853" s="192"/>
      <c r="F853" s="189"/>
      <c r="G853" s="189"/>
      <c r="H853" s="189"/>
      <c r="I853" s="189"/>
      <c r="J853" s="152"/>
      <c r="K853" s="152"/>
      <c r="L853" s="152"/>
      <c r="M853" s="190"/>
      <c r="N853" s="190"/>
      <c r="O853" s="190"/>
      <c r="P853" s="176"/>
      <c r="Q853" s="177"/>
      <c r="R853" s="177"/>
    </row>
    <row r="854" spans="2:18" ht="15" x14ac:dyDescent="0.2">
      <c r="B854" s="192"/>
      <c r="C854" s="192"/>
      <c r="D854" s="192"/>
      <c r="E854" s="192"/>
      <c r="F854" s="189"/>
      <c r="G854" s="189"/>
      <c r="H854" s="189"/>
      <c r="I854" s="189"/>
      <c r="J854" s="152"/>
      <c r="K854" s="152"/>
      <c r="L854" s="152"/>
      <c r="M854" s="190"/>
      <c r="N854" s="190"/>
      <c r="O854" s="190"/>
      <c r="P854" s="176"/>
      <c r="Q854" s="177"/>
      <c r="R854" s="177"/>
    </row>
    <row r="855" spans="2:18" ht="15" x14ac:dyDescent="0.2">
      <c r="B855" s="192"/>
      <c r="C855" s="192"/>
      <c r="D855" s="192"/>
      <c r="E855" s="192"/>
      <c r="F855" s="189"/>
      <c r="G855" s="189"/>
      <c r="H855" s="189"/>
      <c r="I855" s="189"/>
      <c r="J855" s="152"/>
      <c r="K855" s="152"/>
      <c r="L855" s="152"/>
      <c r="M855" s="190"/>
      <c r="N855" s="190"/>
      <c r="O855" s="190"/>
      <c r="P855" s="176"/>
      <c r="Q855" s="177"/>
      <c r="R855" s="177"/>
    </row>
    <row r="856" spans="2:18" ht="15" x14ac:dyDescent="0.2">
      <c r="B856" s="192"/>
      <c r="C856" s="192"/>
      <c r="D856" s="192"/>
      <c r="E856" s="192"/>
      <c r="F856" s="189"/>
      <c r="G856" s="189"/>
      <c r="H856" s="189"/>
      <c r="I856" s="189"/>
      <c r="J856" s="152"/>
      <c r="K856" s="152"/>
      <c r="L856" s="152"/>
      <c r="M856" s="190"/>
      <c r="N856" s="190"/>
      <c r="O856" s="190"/>
      <c r="P856" s="176"/>
      <c r="Q856" s="177"/>
      <c r="R856" s="177"/>
    </row>
    <row r="857" spans="2:18" ht="15" x14ac:dyDescent="0.2">
      <c r="B857" s="192"/>
      <c r="C857" s="192"/>
      <c r="D857" s="192"/>
      <c r="E857" s="192"/>
      <c r="F857" s="189"/>
      <c r="G857" s="189"/>
      <c r="H857" s="189"/>
      <c r="I857" s="189"/>
      <c r="J857" s="152"/>
      <c r="K857" s="152"/>
      <c r="L857" s="152"/>
      <c r="M857" s="190"/>
      <c r="N857" s="190"/>
      <c r="O857" s="190"/>
      <c r="P857" s="176"/>
      <c r="Q857" s="177"/>
      <c r="R857" s="177"/>
    </row>
    <row r="858" spans="2:18" ht="15" x14ac:dyDescent="0.2">
      <c r="B858" s="192"/>
      <c r="C858" s="192"/>
      <c r="D858" s="192"/>
      <c r="E858" s="192"/>
      <c r="F858" s="189"/>
      <c r="G858" s="189"/>
      <c r="H858" s="189"/>
      <c r="I858" s="189"/>
      <c r="J858" s="152"/>
      <c r="K858" s="152"/>
      <c r="L858" s="152"/>
      <c r="M858" s="190"/>
      <c r="N858" s="190"/>
      <c r="O858" s="190"/>
      <c r="P858" s="176"/>
      <c r="Q858" s="177"/>
      <c r="R858" s="177"/>
    </row>
    <row r="859" spans="2:18" ht="15" x14ac:dyDescent="0.2">
      <c r="B859" s="192"/>
      <c r="C859" s="192"/>
      <c r="D859" s="192"/>
      <c r="E859" s="192"/>
      <c r="F859" s="189"/>
      <c r="G859" s="189"/>
      <c r="H859" s="189"/>
      <c r="I859" s="189"/>
      <c r="J859" s="152"/>
      <c r="K859" s="152"/>
      <c r="L859" s="152"/>
      <c r="M859" s="190"/>
      <c r="N859" s="190"/>
      <c r="O859" s="190"/>
      <c r="P859" s="176"/>
      <c r="Q859" s="177"/>
      <c r="R859" s="177"/>
    </row>
    <row r="860" spans="2:18" ht="15" x14ac:dyDescent="0.2">
      <c r="B860" s="192"/>
      <c r="C860" s="192"/>
      <c r="D860" s="192"/>
      <c r="E860" s="192"/>
      <c r="F860" s="189"/>
      <c r="G860" s="189"/>
      <c r="H860" s="189"/>
      <c r="I860" s="189"/>
      <c r="J860" s="152"/>
      <c r="K860" s="152"/>
      <c r="L860" s="152"/>
      <c r="M860" s="190"/>
      <c r="N860" s="190"/>
      <c r="O860" s="190"/>
      <c r="P860" s="176"/>
      <c r="Q860" s="177"/>
      <c r="R860" s="177"/>
    </row>
    <row r="861" spans="2:18" ht="15" x14ac:dyDescent="0.2">
      <c r="B861" s="192"/>
      <c r="C861" s="192"/>
      <c r="D861" s="192"/>
      <c r="E861" s="192"/>
      <c r="F861" s="189"/>
      <c r="G861" s="189"/>
      <c r="H861" s="189"/>
      <c r="I861" s="189"/>
      <c r="J861" s="152"/>
      <c r="K861" s="152"/>
      <c r="L861" s="152"/>
      <c r="M861" s="190"/>
      <c r="N861" s="190"/>
      <c r="O861" s="190"/>
      <c r="P861" s="176"/>
      <c r="Q861" s="177"/>
      <c r="R861" s="177"/>
    </row>
    <row r="862" spans="2:18" ht="15" x14ac:dyDescent="0.2">
      <c r="B862" s="192"/>
      <c r="C862" s="192"/>
      <c r="D862" s="192"/>
      <c r="E862" s="192"/>
      <c r="F862" s="189"/>
      <c r="G862" s="189"/>
      <c r="H862" s="189"/>
      <c r="I862" s="189"/>
      <c r="J862" s="152"/>
      <c r="K862" s="152"/>
      <c r="L862" s="152"/>
      <c r="M862" s="190"/>
      <c r="N862" s="190"/>
      <c r="O862" s="190"/>
      <c r="P862" s="176"/>
      <c r="Q862" s="177"/>
      <c r="R862" s="177"/>
    </row>
    <row r="863" spans="2:18" ht="15" x14ac:dyDescent="0.2">
      <c r="B863" s="192"/>
      <c r="C863" s="192"/>
      <c r="D863" s="192"/>
      <c r="E863" s="192"/>
      <c r="F863" s="189"/>
      <c r="G863" s="189"/>
      <c r="H863" s="189"/>
      <c r="I863" s="189"/>
      <c r="J863" s="152"/>
      <c r="K863" s="152"/>
      <c r="L863" s="152"/>
      <c r="M863" s="190"/>
      <c r="N863" s="190"/>
      <c r="O863" s="190"/>
      <c r="P863" s="176"/>
      <c r="Q863" s="177"/>
      <c r="R863" s="177"/>
    </row>
    <row r="864" spans="2:18" ht="15" x14ac:dyDescent="0.2">
      <c r="B864" s="192"/>
      <c r="C864" s="192"/>
      <c r="D864" s="192"/>
      <c r="E864" s="192"/>
      <c r="F864" s="189"/>
      <c r="G864" s="189"/>
      <c r="H864" s="189"/>
      <c r="I864" s="189"/>
      <c r="J864" s="152"/>
      <c r="K864" s="152"/>
      <c r="L864" s="152"/>
      <c r="M864" s="190"/>
      <c r="N864" s="190"/>
      <c r="O864" s="190"/>
      <c r="P864" s="176"/>
      <c r="Q864" s="177"/>
      <c r="R864" s="177"/>
    </row>
    <row r="865" spans="2:18" ht="15" x14ac:dyDescent="0.2">
      <c r="B865" s="192"/>
      <c r="C865" s="192"/>
      <c r="D865" s="192"/>
      <c r="E865" s="192"/>
      <c r="F865" s="189"/>
      <c r="G865" s="189"/>
      <c r="H865" s="189"/>
      <c r="I865" s="189"/>
      <c r="J865" s="152"/>
      <c r="K865" s="152"/>
      <c r="L865" s="152"/>
      <c r="M865" s="190"/>
      <c r="N865" s="190"/>
      <c r="O865" s="190"/>
      <c r="P865" s="176"/>
      <c r="Q865" s="177"/>
      <c r="R865" s="177"/>
    </row>
    <row r="866" spans="2:18" ht="15" x14ac:dyDescent="0.2">
      <c r="B866" s="192"/>
      <c r="C866" s="192"/>
      <c r="D866" s="192"/>
      <c r="E866" s="192"/>
      <c r="F866" s="189"/>
      <c r="G866" s="189"/>
      <c r="H866" s="189"/>
      <c r="I866" s="189"/>
      <c r="J866" s="152"/>
      <c r="K866" s="152"/>
      <c r="L866" s="152"/>
      <c r="M866" s="190"/>
      <c r="N866" s="190"/>
      <c r="O866" s="190"/>
      <c r="P866" s="176"/>
      <c r="Q866" s="177"/>
      <c r="R866" s="177"/>
    </row>
    <row r="867" spans="2:18" ht="15" x14ac:dyDescent="0.2">
      <c r="B867" s="192"/>
      <c r="C867" s="192"/>
      <c r="D867" s="192"/>
      <c r="E867" s="192"/>
      <c r="F867" s="189"/>
      <c r="G867" s="189"/>
      <c r="H867" s="189"/>
      <c r="I867" s="189"/>
      <c r="J867" s="152"/>
      <c r="K867" s="152"/>
      <c r="L867" s="152"/>
      <c r="M867" s="190"/>
      <c r="N867" s="190"/>
      <c r="O867" s="190"/>
      <c r="P867" s="176"/>
      <c r="Q867" s="177"/>
      <c r="R867" s="177"/>
    </row>
    <row r="868" spans="2:18" ht="15" x14ac:dyDescent="0.2">
      <c r="B868" s="192"/>
      <c r="C868" s="192"/>
      <c r="D868" s="192"/>
      <c r="E868" s="192"/>
      <c r="F868" s="189"/>
      <c r="G868" s="189"/>
      <c r="H868" s="189"/>
      <c r="I868" s="189"/>
      <c r="J868" s="152"/>
      <c r="K868" s="152"/>
      <c r="L868" s="152"/>
      <c r="M868" s="190"/>
      <c r="N868" s="190"/>
      <c r="O868" s="190"/>
      <c r="P868" s="176"/>
      <c r="Q868" s="177"/>
      <c r="R868" s="177"/>
    </row>
    <row r="869" spans="2:18" ht="15" x14ac:dyDescent="0.2">
      <c r="B869" s="192"/>
      <c r="C869" s="192"/>
      <c r="D869" s="192"/>
      <c r="E869" s="192"/>
      <c r="F869" s="189"/>
      <c r="G869" s="189"/>
      <c r="H869" s="189"/>
      <c r="I869" s="189"/>
      <c r="J869" s="152"/>
      <c r="K869" s="152"/>
      <c r="L869" s="152"/>
      <c r="M869" s="190"/>
      <c r="N869" s="190"/>
      <c r="O869" s="190"/>
      <c r="P869" s="176"/>
      <c r="Q869" s="177"/>
      <c r="R869" s="177"/>
    </row>
    <row r="870" spans="2:18" ht="15" x14ac:dyDescent="0.2">
      <c r="B870" s="192"/>
      <c r="C870" s="192"/>
      <c r="D870" s="192"/>
      <c r="E870" s="192"/>
      <c r="F870" s="189"/>
      <c r="G870" s="189"/>
      <c r="H870" s="189"/>
      <c r="I870" s="189"/>
      <c r="J870" s="152"/>
      <c r="K870" s="152"/>
      <c r="L870" s="152"/>
      <c r="M870" s="190"/>
      <c r="N870" s="190"/>
      <c r="O870" s="190"/>
      <c r="P870" s="176"/>
      <c r="Q870" s="177"/>
      <c r="R870" s="177"/>
    </row>
    <row r="871" spans="2:18" ht="15" x14ac:dyDescent="0.2">
      <c r="B871" s="192"/>
      <c r="C871" s="192"/>
      <c r="D871" s="192"/>
      <c r="E871" s="192"/>
      <c r="F871" s="189"/>
      <c r="G871" s="189"/>
      <c r="H871" s="189"/>
      <c r="I871" s="189"/>
      <c r="J871" s="152"/>
      <c r="K871" s="152"/>
      <c r="L871" s="152"/>
      <c r="M871" s="190"/>
      <c r="N871" s="190"/>
      <c r="O871" s="190"/>
      <c r="P871" s="176"/>
      <c r="Q871" s="177"/>
      <c r="R871" s="177"/>
    </row>
    <row r="872" spans="2:18" ht="15" x14ac:dyDescent="0.2">
      <c r="B872" s="192"/>
      <c r="C872" s="192"/>
      <c r="D872" s="192"/>
      <c r="E872" s="192"/>
      <c r="F872" s="189"/>
      <c r="G872" s="189"/>
      <c r="H872" s="189"/>
      <c r="I872" s="189"/>
      <c r="J872" s="152"/>
      <c r="K872" s="152"/>
      <c r="L872" s="152"/>
      <c r="M872" s="190"/>
      <c r="N872" s="190"/>
      <c r="O872" s="190"/>
      <c r="P872" s="176"/>
      <c r="Q872" s="177"/>
      <c r="R872" s="177"/>
    </row>
    <row r="873" spans="2:18" ht="15" x14ac:dyDescent="0.2">
      <c r="B873" s="192"/>
      <c r="C873" s="192"/>
      <c r="D873" s="192"/>
      <c r="E873" s="192"/>
      <c r="F873" s="189"/>
      <c r="G873" s="189"/>
      <c r="H873" s="189"/>
      <c r="I873" s="189"/>
      <c r="J873" s="152"/>
      <c r="K873" s="152"/>
      <c r="L873" s="152"/>
      <c r="M873" s="190"/>
      <c r="N873" s="190"/>
      <c r="O873" s="190"/>
      <c r="P873" s="176"/>
      <c r="Q873" s="177"/>
      <c r="R873" s="177"/>
    </row>
    <row r="874" spans="2:18" ht="15" x14ac:dyDescent="0.2">
      <c r="B874" s="192"/>
      <c r="C874" s="192"/>
      <c r="D874" s="192"/>
      <c r="E874" s="192"/>
      <c r="F874" s="189"/>
      <c r="G874" s="189"/>
      <c r="H874" s="189"/>
      <c r="I874" s="189"/>
      <c r="J874" s="152"/>
      <c r="K874" s="152"/>
      <c r="L874" s="152"/>
      <c r="M874" s="190"/>
      <c r="N874" s="190"/>
      <c r="O874" s="190"/>
      <c r="P874" s="176"/>
      <c r="Q874" s="177"/>
      <c r="R874" s="177"/>
    </row>
    <row r="875" spans="2:18" ht="15" x14ac:dyDescent="0.2">
      <c r="B875" s="192"/>
      <c r="C875" s="192"/>
      <c r="D875" s="192"/>
      <c r="E875" s="192"/>
      <c r="F875" s="189"/>
      <c r="G875" s="189"/>
      <c r="H875" s="189"/>
      <c r="I875" s="189"/>
      <c r="J875" s="152"/>
      <c r="K875" s="152"/>
      <c r="L875" s="152"/>
      <c r="M875" s="190"/>
      <c r="N875" s="190"/>
      <c r="O875" s="190"/>
      <c r="P875" s="176"/>
      <c r="Q875" s="177"/>
      <c r="R875" s="177"/>
    </row>
    <row r="876" spans="2:18" ht="15" x14ac:dyDescent="0.2">
      <c r="B876" s="192"/>
      <c r="C876" s="192"/>
      <c r="D876" s="192"/>
      <c r="E876" s="192"/>
      <c r="F876" s="189"/>
      <c r="G876" s="189"/>
      <c r="H876" s="189"/>
      <c r="I876" s="189"/>
      <c r="J876" s="152"/>
      <c r="K876" s="152"/>
      <c r="L876" s="152"/>
      <c r="M876" s="190"/>
      <c r="N876" s="190"/>
      <c r="O876" s="190"/>
      <c r="P876" s="176"/>
      <c r="Q876" s="177"/>
      <c r="R876" s="177"/>
    </row>
    <row r="877" spans="2:18" ht="15" x14ac:dyDescent="0.2">
      <c r="B877" s="192"/>
      <c r="C877" s="192"/>
      <c r="D877" s="192"/>
      <c r="E877" s="192"/>
      <c r="F877" s="189"/>
      <c r="G877" s="189"/>
      <c r="H877" s="189"/>
      <c r="I877" s="189"/>
      <c r="J877" s="152"/>
      <c r="K877" s="152"/>
      <c r="L877" s="152"/>
      <c r="M877" s="190"/>
      <c r="N877" s="190"/>
      <c r="O877" s="190"/>
      <c r="P877" s="176"/>
      <c r="Q877" s="177"/>
      <c r="R877" s="177"/>
    </row>
    <row r="878" spans="2:18" ht="15" x14ac:dyDescent="0.2">
      <c r="B878" s="192"/>
      <c r="C878" s="192"/>
      <c r="D878" s="192"/>
      <c r="E878" s="192"/>
      <c r="F878" s="189"/>
      <c r="G878" s="189"/>
      <c r="H878" s="189"/>
      <c r="I878" s="189"/>
      <c r="J878" s="152"/>
      <c r="K878" s="152"/>
      <c r="L878" s="152"/>
      <c r="M878" s="190"/>
      <c r="N878" s="190"/>
      <c r="O878" s="190"/>
      <c r="P878" s="176"/>
      <c r="Q878" s="177"/>
      <c r="R878" s="177"/>
    </row>
    <row r="879" spans="2:18" ht="15" x14ac:dyDescent="0.2">
      <c r="B879" s="192"/>
      <c r="C879" s="192"/>
      <c r="D879" s="192"/>
      <c r="E879" s="192"/>
      <c r="F879" s="189"/>
      <c r="G879" s="189"/>
      <c r="H879" s="189"/>
      <c r="I879" s="189"/>
      <c r="J879" s="152"/>
      <c r="K879" s="152"/>
      <c r="L879" s="152"/>
      <c r="M879" s="190"/>
      <c r="N879" s="190"/>
      <c r="O879" s="190"/>
      <c r="P879" s="176"/>
      <c r="Q879" s="177"/>
      <c r="R879" s="177"/>
    </row>
    <row r="880" spans="2:18" ht="15" x14ac:dyDescent="0.2">
      <c r="B880" s="192"/>
      <c r="C880" s="192"/>
      <c r="D880" s="192"/>
      <c r="E880" s="192"/>
      <c r="F880" s="189"/>
      <c r="G880" s="189"/>
      <c r="H880" s="189"/>
      <c r="I880" s="189"/>
      <c r="J880" s="152"/>
      <c r="K880" s="152"/>
      <c r="L880" s="152"/>
      <c r="M880" s="190"/>
      <c r="N880" s="190"/>
      <c r="O880" s="190"/>
      <c r="P880" s="176"/>
      <c r="Q880" s="177"/>
      <c r="R880" s="177"/>
    </row>
    <row r="881" spans="2:18" ht="15" x14ac:dyDescent="0.2">
      <c r="B881" s="192"/>
      <c r="C881" s="192"/>
      <c r="D881" s="192"/>
      <c r="E881" s="192"/>
      <c r="F881" s="189"/>
      <c r="G881" s="189"/>
      <c r="H881" s="189"/>
      <c r="I881" s="189"/>
      <c r="J881" s="152"/>
      <c r="K881" s="152"/>
      <c r="L881" s="152"/>
      <c r="M881" s="190"/>
      <c r="N881" s="190"/>
      <c r="O881" s="190"/>
      <c r="P881" s="176"/>
      <c r="Q881" s="177"/>
      <c r="R881" s="177"/>
    </row>
    <row r="882" spans="2:18" ht="15" x14ac:dyDescent="0.2">
      <c r="B882" s="192"/>
      <c r="C882" s="192"/>
      <c r="D882" s="192"/>
      <c r="E882" s="192"/>
      <c r="F882" s="189"/>
      <c r="G882" s="189"/>
      <c r="H882" s="189"/>
      <c r="I882" s="189"/>
      <c r="J882" s="152"/>
      <c r="K882" s="152"/>
      <c r="L882" s="152"/>
      <c r="M882" s="190"/>
      <c r="N882" s="190"/>
      <c r="O882" s="190"/>
      <c r="P882" s="176"/>
      <c r="Q882" s="177"/>
      <c r="R882" s="177"/>
    </row>
    <row r="883" spans="2:18" ht="15" x14ac:dyDescent="0.2">
      <c r="B883" s="192"/>
      <c r="C883" s="192"/>
      <c r="D883" s="192"/>
      <c r="E883" s="192"/>
      <c r="F883" s="189"/>
      <c r="G883" s="189"/>
      <c r="H883" s="189"/>
      <c r="I883" s="189"/>
      <c r="J883" s="152"/>
      <c r="K883" s="152"/>
      <c r="L883" s="152"/>
      <c r="M883" s="190"/>
      <c r="N883" s="190"/>
      <c r="O883" s="190"/>
      <c r="P883" s="176"/>
      <c r="Q883" s="177"/>
      <c r="R883" s="177"/>
    </row>
    <row r="884" spans="2:18" ht="15" x14ac:dyDescent="0.2">
      <c r="B884" s="192"/>
      <c r="C884" s="192"/>
      <c r="D884" s="192"/>
      <c r="E884" s="192"/>
      <c r="F884" s="189"/>
      <c r="G884" s="189"/>
      <c r="H884" s="189"/>
      <c r="I884" s="189"/>
      <c r="J884" s="152"/>
      <c r="K884" s="152"/>
      <c r="L884" s="152"/>
      <c r="M884" s="190"/>
      <c r="N884" s="190"/>
      <c r="O884" s="190"/>
      <c r="P884" s="176"/>
      <c r="Q884" s="177"/>
      <c r="R884" s="177"/>
    </row>
    <row r="885" spans="2:18" ht="15" x14ac:dyDescent="0.2">
      <c r="B885" s="192"/>
      <c r="C885" s="192"/>
      <c r="D885" s="192"/>
      <c r="E885" s="192"/>
      <c r="F885" s="189"/>
      <c r="G885" s="189"/>
      <c r="H885" s="189"/>
      <c r="I885" s="189"/>
      <c r="J885" s="152"/>
      <c r="K885" s="152"/>
      <c r="L885" s="152"/>
      <c r="M885" s="190"/>
      <c r="N885" s="190"/>
      <c r="O885" s="190"/>
      <c r="P885" s="176"/>
      <c r="Q885" s="177"/>
      <c r="R885" s="177"/>
    </row>
    <row r="886" spans="2:18" ht="15" x14ac:dyDescent="0.2">
      <c r="B886" s="192"/>
      <c r="C886" s="192"/>
      <c r="D886" s="192"/>
      <c r="E886" s="192"/>
      <c r="F886" s="189"/>
      <c r="G886" s="189"/>
      <c r="H886" s="189"/>
      <c r="I886" s="189"/>
      <c r="J886" s="152"/>
      <c r="K886" s="152"/>
      <c r="L886" s="152"/>
      <c r="M886" s="190"/>
      <c r="N886" s="190"/>
      <c r="O886" s="190"/>
      <c r="P886" s="176"/>
      <c r="Q886" s="177"/>
      <c r="R886" s="177"/>
    </row>
    <row r="887" spans="2:18" ht="15" x14ac:dyDescent="0.2">
      <c r="B887" s="192"/>
      <c r="C887" s="192"/>
      <c r="D887" s="192"/>
      <c r="E887" s="192"/>
      <c r="F887" s="189"/>
      <c r="G887" s="189"/>
      <c r="H887" s="189"/>
      <c r="I887" s="189"/>
      <c r="J887" s="152"/>
      <c r="K887" s="152"/>
      <c r="L887" s="152"/>
      <c r="M887" s="190"/>
      <c r="N887" s="190"/>
      <c r="O887" s="190"/>
      <c r="P887" s="176"/>
      <c r="Q887" s="177"/>
      <c r="R887" s="177"/>
    </row>
    <row r="888" spans="2:18" ht="15" x14ac:dyDescent="0.2">
      <c r="B888" s="192"/>
      <c r="C888" s="192"/>
      <c r="D888" s="192"/>
      <c r="E888" s="192"/>
      <c r="F888" s="189"/>
      <c r="G888" s="189"/>
      <c r="H888" s="189"/>
      <c r="I888" s="189"/>
      <c r="J888" s="152"/>
      <c r="K888" s="152"/>
      <c r="L888" s="152"/>
      <c r="M888" s="190"/>
      <c r="N888" s="190"/>
      <c r="O888" s="190"/>
      <c r="P888" s="176"/>
      <c r="Q888" s="177"/>
      <c r="R888" s="177"/>
    </row>
    <row r="889" spans="2:18" ht="15" x14ac:dyDescent="0.2">
      <c r="B889" s="192"/>
      <c r="C889" s="192"/>
      <c r="D889" s="192"/>
      <c r="E889" s="192"/>
      <c r="F889" s="189"/>
      <c r="G889" s="189"/>
      <c r="H889" s="189"/>
      <c r="I889" s="189"/>
      <c r="J889" s="152"/>
      <c r="K889" s="152"/>
      <c r="L889" s="152"/>
      <c r="M889" s="190"/>
      <c r="N889" s="190"/>
      <c r="O889" s="190"/>
      <c r="P889" s="176"/>
      <c r="Q889" s="177"/>
      <c r="R889" s="177"/>
    </row>
    <row r="890" spans="2:18" ht="15" x14ac:dyDescent="0.2">
      <c r="B890" s="192"/>
      <c r="C890" s="192"/>
      <c r="D890" s="192"/>
      <c r="E890" s="192"/>
      <c r="F890" s="189"/>
      <c r="G890" s="189"/>
      <c r="H890" s="189"/>
      <c r="I890" s="189"/>
      <c r="J890" s="152"/>
      <c r="K890" s="152"/>
      <c r="L890" s="152"/>
      <c r="M890" s="190"/>
      <c r="N890" s="190"/>
      <c r="O890" s="190"/>
      <c r="P890" s="176"/>
      <c r="Q890" s="177"/>
      <c r="R890" s="177"/>
    </row>
    <row r="891" spans="2:18" ht="15" x14ac:dyDescent="0.2">
      <c r="B891" s="192"/>
      <c r="C891" s="192"/>
      <c r="D891" s="192"/>
      <c r="E891" s="192"/>
      <c r="F891" s="189"/>
      <c r="G891" s="189"/>
      <c r="H891" s="189"/>
      <c r="I891" s="189"/>
      <c r="J891" s="152"/>
      <c r="K891" s="152"/>
      <c r="L891" s="152"/>
      <c r="M891" s="190"/>
      <c r="N891" s="190"/>
      <c r="O891" s="190"/>
      <c r="P891" s="176"/>
      <c r="Q891" s="177"/>
      <c r="R891" s="177"/>
    </row>
    <row r="892" spans="2:18" ht="15" x14ac:dyDescent="0.2">
      <c r="B892" s="192"/>
      <c r="C892" s="192"/>
      <c r="D892" s="192"/>
      <c r="E892" s="192"/>
      <c r="F892" s="189"/>
      <c r="G892" s="189"/>
      <c r="H892" s="189"/>
      <c r="I892" s="189"/>
      <c r="J892" s="152"/>
      <c r="K892" s="152"/>
      <c r="L892" s="152"/>
      <c r="M892" s="190"/>
      <c r="N892" s="190"/>
      <c r="O892" s="190"/>
      <c r="P892" s="176"/>
      <c r="Q892" s="177"/>
      <c r="R892" s="177"/>
    </row>
    <row r="893" spans="2:18" ht="15" x14ac:dyDescent="0.2">
      <c r="B893" s="192"/>
      <c r="C893" s="192"/>
      <c r="D893" s="192"/>
      <c r="E893" s="192"/>
      <c r="F893" s="189"/>
      <c r="G893" s="189"/>
      <c r="H893" s="189"/>
      <c r="I893" s="189"/>
      <c r="J893" s="152"/>
      <c r="K893" s="152"/>
      <c r="L893" s="152"/>
      <c r="M893" s="190"/>
      <c r="N893" s="190"/>
      <c r="O893" s="190"/>
      <c r="P893" s="176"/>
      <c r="Q893" s="177"/>
      <c r="R893" s="177"/>
    </row>
    <row r="894" spans="2:18" ht="15" x14ac:dyDescent="0.2">
      <c r="B894" s="192"/>
      <c r="C894" s="192"/>
      <c r="D894" s="192"/>
      <c r="E894" s="192"/>
      <c r="F894" s="189"/>
      <c r="G894" s="189"/>
      <c r="H894" s="189"/>
      <c r="I894" s="189"/>
      <c r="J894" s="152"/>
      <c r="K894" s="152"/>
      <c r="L894" s="152"/>
      <c r="M894" s="190"/>
      <c r="N894" s="190"/>
      <c r="O894" s="190"/>
      <c r="P894" s="176"/>
      <c r="Q894" s="177"/>
      <c r="R894" s="177"/>
    </row>
    <row r="895" spans="2:18" ht="15" x14ac:dyDescent="0.2">
      <c r="B895" s="192"/>
      <c r="C895" s="192"/>
      <c r="D895" s="192"/>
      <c r="E895" s="192"/>
      <c r="F895" s="189"/>
      <c r="G895" s="189"/>
      <c r="H895" s="189"/>
      <c r="I895" s="189"/>
      <c r="J895" s="152"/>
      <c r="K895" s="152"/>
      <c r="L895" s="152"/>
      <c r="M895" s="190"/>
      <c r="N895" s="190"/>
      <c r="O895" s="190"/>
      <c r="P895" s="176"/>
      <c r="Q895" s="177"/>
      <c r="R895" s="177"/>
    </row>
    <row r="896" spans="2:18" ht="15" x14ac:dyDescent="0.2">
      <c r="B896" s="192"/>
      <c r="C896" s="192"/>
      <c r="D896" s="192"/>
      <c r="E896" s="192"/>
      <c r="F896" s="189"/>
      <c r="G896" s="189"/>
      <c r="H896" s="189"/>
      <c r="I896" s="189"/>
      <c r="J896" s="152"/>
      <c r="K896" s="152"/>
      <c r="L896" s="152"/>
      <c r="M896" s="190"/>
      <c r="N896" s="190"/>
      <c r="O896" s="190"/>
      <c r="P896" s="176"/>
      <c r="Q896" s="177"/>
      <c r="R896" s="177"/>
    </row>
    <row r="897" spans="2:18" ht="15" x14ac:dyDescent="0.2">
      <c r="B897" s="192"/>
      <c r="C897" s="192"/>
      <c r="D897" s="192"/>
      <c r="E897" s="192"/>
      <c r="F897" s="189"/>
      <c r="G897" s="189"/>
      <c r="H897" s="189"/>
      <c r="I897" s="189"/>
      <c r="J897" s="152"/>
      <c r="K897" s="152"/>
      <c r="L897" s="152"/>
      <c r="M897" s="190"/>
      <c r="N897" s="190"/>
      <c r="O897" s="190"/>
      <c r="P897" s="176"/>
      <c r="Q897" s="177"/>
      <c r="R897" s="177"/>
    </row>
    <row r="898" spans="2:18" ht="15" x14ac:dyDescent="0.2">
      <c r="B898" s="192"/>
      <c r="C898" s="192"/>
      <c r="D898" s="192"/>
      <c r="E898" s="192"/>
      <c r="F898" s="189"/>
      <c r="G898" s="189"/>
      <c r="H898" s="189"/>
      <c r="I898" s="189"/>
      <c r="J898" s="152"/>
      <c r="K898" s="152"/>
      <c r="L898" s="152"/>
      <c r="M898" s="190"/>
      <c r="N898" s="190"/>
      <c r="O898" s="190"/>
      <c r="P898" s="176"/>
      <c r="Q898" s="177"/>
      <c r="R898" s="177"/>
    </row>
    <row r="899" spans="2:18" ht="15" x14ac:dyDescent="0.2">
      <c r="B899" s="192"/>
      <c r="C899" s="192"/>
      <c r="D899" s="192"/>
      <c r="E899" s="192"/>
      <c r="F899" s="189"/>
      <c r="G899" s="189"/>
      <c r="H899" s="189"/>
      <c r="I899" s="189"/>
      <c r="J899" s="152"/>
      <c r="K899" s="152"/>
      <c r="L899" s="152"/>
      <c r="M899" s="190"/>
      <c r="N899" s="190"/>
      <c r="O899" s="190"/>
      <c r="P899" s="176"/>
      <c r="Q899" s="177"/>
      <c r="R899" s="177"/>
    </row>
    <row r="900" spans="2:18" ht="15" x14ac:dyDescent="0.2">
      <c r="B900" s="192"/>
      <c r="C900" s="192"/>
      <c r="D900" s="192"/>
      <c r="E900" s="192"/>
      <c r="F900" s="189"/>
      <c r="G900" s="189"/>
      <c r="H900" s="189"/>
      <c r="I900" s="189"/>
      <c r="J900" s="152"/>
      <c r="K900" s="152"/>
      <c r="L900" s="152"/>
      <c r="M900" s="190"/>
      <c r="N900" s="190"/>
      <c r="O900" s="190"/>
      <c r="P900" s="176"/>
      <c r="Q900" s="177"/>
      <c r="R900" s="177"/>
    </row>
    <row r="901" spans="2:18" ht="15" x14ac:dyDescent="0.2">
      <c r="B901" s="192"/>
      <c r="C901" s="192"/>
      <c r="D901" s="192"/>
      <c r="E901" s="192"/>
      <c r="F901" s="189"/>
      <c r="G901" s="189"/>
      <c r="H901" s="189"/>
      <c r="I901" s="189"/>
      <c r="J901" s="152"/>
      <c r="K901" s="152"/>
      <c r="L901" s="152"/>
      <c r="M901" s="190"/>
      <c r="N901" s="190"/>
      <c r="O901" s="190"/>
      <c r="P901" s="176"/>
      <c r="Q901" s="177"/>
      <c r="R901" s="177"/>
    </row>
    <row r="902" spans="2:18" ht="15" x14ac:dyDescent="0.2">
      <c r="B902" s="192"/>
      <c r="C902" s="192"/>
      <c r="D902" s="192"/>
      <c r="E902" s="192"/>
      <c r="F902" s="189"/>
      <c r="G902" s="189"/>
      <c r="H902" s="189"/>
      <c r="I902" s="189"/>
      <c r="J902" s="152"/>
      <c r="K902" s="152"/>
      <c r="L902" s="152"/>
      <c r="M902" s="190"/>
      <c r="N902" s="190"/>
      <c r="O902" s="190"/>
      <c r="P902" s="176"/>
      <c r="Q902" s="177"/>
      <c r="R902" s="177"/>
    </row>
    <row r="903" spans="2:18" ht="15" x14ac:dyDescent="0.2">
      <c r="B903" s="192"/>
      <c r="C903" s="192"/>
      <c r="D903" s="192"/>
      <c r="E903" s="192"/>
      <c r="F903" s="189"/>
      <c r="G903" s="189"/>
      <c r="H903" s="189"/>
      <c r="I903" s="189"/>
      <c r="J903" s="152"/>
      <c r="K903" s="152"/>
      <c r="L903" s="152"/>
      <c r="M903" s="190"/>
      <c r="N903" s="190"/>
      <c r="O903" s="190"/>
      <c r="P903" s="176"/>
      <c r="Q903" s="177"/>
      <c r="R903" s="177"/>
    </row>
    <row r="904" spans="2:18" ht="15" x14ac:dyDescent="0.2">
      <c r="B904" s="192"/>
      <c r="C904" s="192"/>
      <c r="D904" s="192"/>
      <c r="E904" s="192"/>
      <c r="F904" s="189"/>
      <c r="G904" s="189"/>
      <c r="H904" s="189"/>
      <c r="I904" s="189"/>
      <c r="J904" s="152"/>
      <c r="K904" s="152"/>
      <c r="L904" s="152"/>
      <c r="M904" s="190"/>
      <c r="N904" s="190"/>
      <c r="O904" s="190"/>
      <c r="P904" s="176"/>
      <c r="Q904" s="177"/>
      <c r="R904" s="177"/>
    </row>
    <row r="905" spans="2:18" ht="15" x14ac:dyDescent="0.2">
      <c r="B905" s="192"/>
      <c r="C905" s="192"/>
      <c r="D905" s="192"/>
      <c r="E905" s="192"/>
      <c r="F905" s="189"/>
      <c r="G905" s="189"/>
      <c r="H905" s="189"/>
      <c r="I905" s="189"/>
      <c r="J905" s="152"/>
      <c r="K905" s="152"/>
      <c r="L905" s="152"/>
      <c r="M905" s="190"/>
      <c r="N905" s="190"/>
      <c r="O905" s="190"/>
      <c r="P905" s="176"/>
      <c r="Q905" s="177"/>
      <c r="R905" s="177"/>
    </row>
    <row r="906" spans="2:18" ht="15" x14ac:dyDescent="0.2">
      <c r="B906" s="192"/>
      <c r="C906" s="192"/>
      <c r="D906" s="192"/>
      <c r="E906" s="192"/>
      <c r="F906" s="189"/>
      <c r="G906" s="189"/>
      <c r="H906" s="189"/>
      <c r="I906" s="189"/>
      <c r="J906" s="152"/>
      <c r="K906" s="152"/>
      <c r="L906" s="152"/>
      <c r="M906" s="190"/>
      <c r="N906" s="190"/>
      <c r="O906" s="190"/>
      <c r="P906" s="176"/>
      <c r="Q906" s="177"/>
      <c r="R906" s="177"/>
    </row>
    <row r="907" spans="2:18" ht="15" x14ac:dyDescent="0.2">
      <c r="B907" s="192"/>
      <c r="C907" s="192"/>
      <c r="D907" s="192"/>
      <c r="E907" s="192"/>
      <c r="F907" s="189"/>
      <c r="G907" s="189"/>
      <c r="H907" s="189"/>
      <c r="I907" s="189"/>
      <c r="J907" s="152"/>
      <c r="K907" s="152"/>
      <c r="L907" s="152"/>
      <c r="M907" s="190"/>
      <c r="N907" s="190"/>
      <c r="O907" s="190"/>
      <c r="P907" s="176"/>
      <c r="Q907" s="177"/>
      <c r="R907" s="177"/>
    </row>
    <row r="908" spans="2:18" ht="15" x14ac:dyDescent="0.2">
      <c r="B908" s="192"/>
      <c r="C908" s="192"/>
      <c r="D908" s="192"/>
      <c r="E908" s="192"/>
      <c r="F908" s="189"/>
      <c r="G908" s="189"/>
      <c r="H908" s="189"/>
      <c r="I908" s="189"/>
      <c r="J908" s="152"/>
      <c r="K908" s="152"/>
      <c r="L908" s="152"/>
      <c r="M908" s="190"/>
      <c r="N908" s="190"/>
      <c r="O908" s="190"/>
      <c r="P908" s="176"/>
      <c r="Q908" s="177"/>
      <c r="R908" s="177"/>
    </row>
    <row r="909" spans="2:18" ht="15" x14ac:dyDescent="0.2">
      <c r="B909" s="192"/>
      <c r="C909" s="192"/>
      <c r="D909" s="192"/>
      <c r="E909" s="192"/>
      <c r="F909" s="189"/>
      <c r="G909" s="189"/>
      <c r="H909" s="189"/>
      <c r="I909" s="189"/>
      <c r="J909" s="152"/>
      <c r="K909" s="152"/>
      <c r="L909" s="152"/>
      <c r="M909" s="190"/>
      <c r="N909" s="190"/>
      <c r="O909" s="190"/>
      <c r="P909" s="176"/>
      <c r="Q909" s="177"/>
      <c r="R909" s="177"/>
    </row>
    <row r="910" spans="2:18" ht="15" x14ac:dyDescent="0.2">
      <c r="B910" s="192"/>
      <c r="C910" s="192"/>
      <c r="D910" s="192"/>
      <c r="E910" s="192"/>
      <c r="F910" s="189"/>
      <c r="G910" s="189"/>
      <c r="H910" s="189"/>
      <c r="I910" s="189"/>
      <c r="J910" s="152"/>
      <c r="K910" s="152"/>
      <c r="L910" s="152"/>
      <c r="M910" s="190"/>
      <c r="N910" s="190"/>
      <c r="O910" s="190"/>
      <c r="P910" s="176"/>
      <c r="Q910" s="177"/>
      <c r="R910" s="177"/>
    </row>
    <row r="911" spans="2:18" ht="15" x14ac:dyDescent="0.2">
      <c r="B911" s="192"/>
      <c r="C911" s="192"/>
      <c r="D911" s="192"/>
      <c r="E911" s="192"/>
      <c r="F911" s="189"/>
      <c r="G911" s="189"/>
      <c r="H911" s="189"/>
      <c r="I911" s="189"/>
      <c r="J911" s="152"/>
      <c r="K911" s="152"/>
      <c r="L911" s="152"/>
      <c r="M911" s="190"/>
      <c r="N911" s="190"/>
      <c r="O911" s="190"/>
      <c r="P911" s="176"/>
      <c r="Q911" s="177"/>
      <c r="R911" s="177"/>
    </row>
    <row r="912" spans="2:18" ht="15" x14ac:dyDescent="0.2">
      <c r="B912" s="192"/>
      <c r="C912" s="192"/>
      <c r="D912" s="192"/>
      <c r="E912" s="192"/>
      <c r="F912" s="189"/>
      <c r="G912" s="189"/>
      <c r="H912" s="189"/>
      <c r="I912" s="189"/>
      <c r="J912" s="152"/>
      <c r="K912" s="152"/>
      <c r="L912" s="152"/>
      <c r="M912" s="190"/>
      <c r="N912" s="190"/>
      <c r="O912" s="190"/>
      <c r="P912" s="176"/>
      <c r="Q912" s="177"/>
      <c r="R912" s="177"/>
    </row>
    <row r="913" spans="2:18" ht="15" x14ac:dyDescent="0.2">
      <c r="B913" s="192"/>
      <c r="C913" s="192"/>
      <c r="D913" s="192"/>
      <c r="E913" s="192"/>
      <c r="F913" s="189"/>
      <c r="G913" s="189"/>
      <c r="H913" s="189"/>
      <c r="I913" s="189"/>
      <c r="J913" s="152"/>
      <c r="K913" s="152"/>
      <c r="L913" s="152"/>
      <c r="M913" s="190"/>
      <c r="N913" s="190"/>
      <c r="O913" s="190"/>
      <c r="P913" s="176"/>
      <c r="Q913" s="177"/>
      <c r="R913" s="177"/>
    </row>
    <row r="914" spans="2:18" ht="15" x14ac:dyDescent="0.2">
      <c r="B914" s="192"/>
      <c r="C914" s="192"/>
      <c r="D914" s="192"/>
      <c r="E914" s="192"/>
      <c r="F914" s="189"/>
      <c r="G914" s="189"/>
      <c r="H914" s="189"/>
      <c r="I914" s="189"/>
      <c r="J914" s="152"/>
      <c r="K914" s="152"/>
      <c r="L914" s="152"/>
      <c r="M914" s="190"/>
      <c r="N914" s="190"/>
      <c r="O914" s="190"/>
      <c r="P914" s="176"/>
      <c r="Q914" s="177"/>
      <c r="R914" s="177"/>
    </row>
    <row r="915" spans="2:18" ht="15" x14ac:dyDescent="0.2">
      <c r="B915" s="192"/>
      <c r="C915" s="192"/>
      <c r="D915" s="192"/>
      <c r="E915" s="192"/>
      <c r="F915" s="189"/>
      <c r="G915" s="189"/>
      <c r="H915" s="189"/>
      <c r="I915" s="189"/>
      <c r="J915" s="152"/>
      <c r="K915" s="152"/>
      <c r="L915" s="152"/>
      <c r="M915" s="190"/>
      <c r="N915" s="190"/>
      <c r="O915" s="190"/>
      <c r="P915" s="176"/>
      <c r="Q915" s="177"/>
      <c r="R915" s="177"/>
    </row>
    <row r="916" spans="2:18" ht="15" x14ac:dyDescent="0.2">
      <c r="B916" s="192"/>
      <c r="C916" s="192"/>
      <c r="D916" s="192"/>
      <c r="E916" s="192"/>
      <c r="F916" s="189"/>
      <c r="G916" s="189"/>
      <c r="H916" s="189"/>
      <c r="I916" s="189"/>
      <c r="J916" s="152"/>
      <c r="K916" s="152"/>
      <c r="L916" s="152"/>
      <c r="M916" s="190"/>
      <c r="N916" s="190"/>
      <c r="O916" s="190"/>
      <c r="P916" s="176"/>
      <c r="Q916" s="177"/>
      <c r="R916" s="177"/>
    </row>
    <row r="917" spans="2:18" ht="15" x14ac:dyDescent="0.2">
      <c r="B917" s="192"/>
      <c r="C917" s="192"/>
      <c r="D917" s="192"/>
      <c r="E917" s="192"/>
      <c r="F917" s="189"/>
      <c r="G917" s="189"/>
      <c r="H917" s="189"/>
      <c r="I917" s="189"/>
      <c r="J917" s="152"/>
      <c r="K917" s="152"/>
      <c r="L917" s="152"/>
      <c r="M917" s="190"/>
      <c r="N917" s="190"/>
      <c r="O917" s="190"/>
      <c r="P917" s="176"/>
      <c r="Q917" s="177"/>
      <c r="R917" s="177"/>
    </row>
    <row r="918" spans="2:18" ht="15" x14ac:dyDescent="0.2">
      <c r="B918" s="192"/>
      <c r="C918" s="192"/>
      <c r="D918" s="192"/>
      <c r="E918" s="192"/>
      <c r="F918" s="189"/>
      <c r="G918" s="189"/>
      <c r="H918" s="189"/>
      <c r="I918" s="189"/>
      <c r="J918" s="152"/>
      <c r="K918" s="152"/>
      <c r="L918" s="152"/>
      <c r="M918" s="190"/>
      <c r="N918" s="190"/>
      <c r="O918" s="190"/>
      <c r="P918" s="176"/>
      <c r="Q918" s="177"/>
      <c r="R918" s="177"/>
    </row>
    <row r="919" spans="2:18" ht="15" x14ac:dyDescent="0.2">
      <c r="B919" s="192"/>
      <c r="C919" s="192"/>
      <c r="D919" s="192"/>
      <c r="E919" s="192"/>
      <c r="F919" s="189"/>
      <c r="G919" s="189"/>
      <c r="H919" s="189"/>
      <c r="I919" s="189"/>
      <c r="J919" s="152"/>
      <c r="K919" s="152"/>
      <c r="L919" s="152"/>
      <c r="M919" s="190"/>
      <c r="N919" s="190"/>
      <c r="O919" s="190"/>
      <c r="P919" s="176"/>
      <c r="Q919" s="177"/>
      <c r="R919" s="177"/>
    </row>
    <row r="920" spans="2:18" ht="15" x14ac:dyDescent="0.2">
      <c r="B920" s="192"/>
      <c r="C920" s="192"/>
      <c r="D920" s="192"/>
      <c r="E920" s="192"/>
      <c r="F920" s="189"/>
      <c r="G920" s="189"/>
      <c r="H920" s="189"/>
      <c r="I920" s="189"/>
      <c r="J920" s="152"/>
      <c r="K920" s="152"/>
      <c r="L920" s="152"/>
      <c r="M920" s="190"/>
      <c r="N920" s="190"/>
      <c r="O920" s="190"/>
      <c r="P920" s="176"/>
      <c r="Q920" s="177"/>
      <c r="R920" s="177"/>
    </row>
    <row r="921" spans="2:18" ht="15" x14ac:dyDescent="0.2">
      <c r="B921" s="192"/>
      <c r="C921" s="192"/>
      <c r="D921" s="192"/>
      <c r="E921" s="192"/>
      <c r="F921" s="189"/>
      <c r="G921" s="189"/>
      <c r="H921" s="189"/>
      <c r="I921" s="189"/>
      <c r="J921" s="152"/>
      <c r="K921" s="152"/>
      <c r="L921" s="152"/>
      <c r="M921" s="190"/>
      <c r="N921" s="190"/>
      <c r="O921" s="190"/>
      <c r="P921" s="176"/>
      <c r="Q921" s="177"/>
      <c r="R921" s="177"/>
    </row>
    <row r="922" spans="2:18" ht="15" x14ac:dyDescent="0.2">
      <c r="B922" s="192"/>
      <c r="C922" s="192"/>
      <c r="D922" s="192"/>
      <c r="E922" s="192"/>
      <c r="F922" s="189"/>
      <c r="G922" s="189"/>
      <c r="H922" s="189"/>
      <c r="I922" s="189"/>
      <c r="J922" s="152"/>
      <c r="K922" s="152"/>
      <c r="L922" s="152"/>
      <c r="M922" s="190"/>
      <c r="N922" s="190"/>
      <c r="O922" s="190"/>
      <c r="P922" s="176"/>
      <c r="Q922" s="177"/>
      <c r="R922" s="177"/>
    </row>
    <row r="923" spans="2:18" ht="15" x14ac:dyDescent="0.2">
      <c r="B923" s="192"/>
      <c r="C923" s="192"/>
      <c r="D923" s="192"/>
      <c r="E923" s="192"/>
      <c r="F923" s="189"/>
      <c r="G923" s="189"/>
      <c r="H923" s="189"/>
      <c r="I923" s="189"/>
      <c r="J923" s="152"/>
      <c r="K923" s="152"/>
      <c r="L923" s="152"/>
      <c r="M923" s="190"/>
      <c r="N923" s="190"/>
      <c r="O923" s="190"/>
      <c r="P923" s="176"/>
      <c r="Q923" s="177"/>
      <c r="R923" s="177"/>
    </row>
    <row r="924" spans="2:18" ht="15" x14ac:dyDescent="0.2">
      <c r="B924" s="192"/>
      <c r="C924" s="192"/>
      <c r="D924" s="192"/>
      <c r="E924" s="192"/>
      <c r="F924" s="189"/>
      <c r="G924" s="189"/>
      <c r="H924" s="189"/>
      <c r="I924" s="189"/>
      <c r="J924" s="152"/>
      <c r="K924" s="152"/>
      <c r="L924" s="152"/>
      <c r="M924" s="190"/>
      <c r="N924" s="190"/>
      <c r="O924" s="190"/>
      <c r="P924" s="176"/>
      <c r="Q924" s="177"/>
      <c r="R924" s="177"/>
    </row>
    <row r="925" spans="2:18" ht="15" x14ac:dyDescent="0.2">
      <c r="B925" s="192"/>
      <c r="C925" s="192"/>
      <c r="D925" s="192"/>
      <c r="E925" s="192"/>
      <c r="F925" s="189"/>
      <c r="G925" s="189"/>
      <c r="H925" s="189"/>
      <c r="I925" s="189"/>
      <c r="J925" s="152"/>
      <c r="K925" s="152"/>
      <c r="L925" s="152"/>
      <c r="M925" s="190"/>
      <c r="N925" s="190"/>
      <c r="O925" s="190"/>
      <c r="P925" s="176"/>
      <c r="Q925" s="177"/>
      <c r="R925" s="177"/>
    </row>
    <row r="926" spans="2:18" ht="15" x14ac:dyDescent="0.2">
      <c r="B926" s="192"/>
      <c r="C926" s="192"/>
      <c r="D926" s="192"/>
      <c r="E926" s="192"/>
      <c r="F926" s="189"/>
      <c r="G926" s="189"/>
      <c r="H926" s="189"/>
      <c r="I926" s="189"/>
      <c r="J926" s="152"/>
      <c r="K926" s="152"/>
      <c r="L926" s="152"/>
      <c r="M926" s="190"/>
      <c r="N926" s="190"/>
      <c r="O926" s="190"/>
      <c r="P926" s="176"/>
      <c r="Q926" s="177"/>
      <c r="R926" s="177"/>
    </row>
    <row r="927" spans="2:18" ht="15" x14ac:dyDescent="0.2">
      <c r="B927" s="192"/>
      <c r="C927" s="192"/>
      <c r="D927" s="192"/>
      <c r="E927" s="192"/>
      <c r="F927" s="189"/>
      <c r="G927" s="189"/>
      <c r="H927" s="189"/>
      <c r="I927" s="189"/>
      <c r="J927" s="152"/>
      <c r="K927" s="152"/>
      <c r="L927" s="152"/>
      <c r="M927" s="190"/>
      <c r="N927" s="190"/>
      <c r="O927" s="190"/>
      <c r="P927" s="176"/>
      <c r="Q927" s="177"/>
      <c r="R927" s="177"/>
    </row>
    <row r="928" spans="2:18" ht="15" x14ac:dyDescent="0.2">
      <c r="B928" s="192"/>
      <c r="C928" s="192"/>
      <c r="D928" s="192"/>
      <c r="E928" s="192"/>
      <c r="F928" s="189"/>
      <c r="G928" s="189"/>
      <c r="H928" s="189"/>
      <c r="I928" s="189"/>
      <c r="J928" s="152"/>
      <c r="K928" s="152"/>
      <c r="L928" s="152"/>
      <c r="M928" s="190"/>
      <c r="N928" s="190"/>
      <c r="O928" s="190"/>
      <c r="P928" s="176"/>
      <c r="Q928" s="177"/>
      <c r="R928" s="177"/>
    </row>
  </sheetData>
  <mergeCells count="6">
    <mergeCell ref="A1:E1"/>
    <mergeCell ref="F1:I1"/>
    <mergeCell ref="J1:L1"/>
    <mergeCell ref="M1:O1"/>
    <mergeCell ref="R1:R2"/>
    <mergeCell ref="P1:Q1"/>
  </mergeCells>
  <hyperlinks>
    <hyperlink ref="R3" r:id="rId1" xr:uid="{00000000-0004-0000-0000-000000000000}"/>
    <hyperlink ref="R4" r:id="rId2" xr:uid="{00000000-0004-0000-0000-000001000000}"/>
    <hyperlink ref="R5" r:id="rId3" xr:uid="{00000000-0004-0000-0000-000002000000}"/>
    <hyperlink ref="R6" r:id="rId4" xr:uid="{00000000-0004-0000-0000-000003000000}"/>
    <hyperlink ref="R7" r:id="rId5" xr:uid="{00000000-0004-0000-0000-000004000000}"/>
    <hyperlink ref="R8" r:id="rId6" xr:uid="{00000000-0004-0000-0000-000005000000}"/>
    <hyperlink ref="R9" r:id="rId7" xr:uid="{00000000-0004-0000-0000-000006000000}"/>
    <hyperlink ref="R10" r:id="rId8" xr:uid="{00000000-0004-0000-0000-000007000000}"/>
    <hyperlink ref="R11" r:id="rId9" xr:uid="{00000000-0004-0000-0000-000008000000}"/>
    <hyperlink ref="R12" r:id="rId10" xr:uid="{00000000-0004-0000-0000-000009000000}"/>
    <hyperlink ref="R13" r:id="rId11" xr:uid="{00000000-0004-0000-0000-00000A000000}"/>
    <hyperlink ref="R14" r:id="rId12" xr:uid="{00000000-0004-0000-0000-00000B000000}"/>
    <hyperlink ref="R15" r:id="rId13" location="polycard_client=search-desktop&amp;be_origin=backend&amp;search_layout=grid&amp;position=9&amp;type=product&amp;tracking_id=ac06ca80-7897-46a3-b6bb-5e27874dab1c&amp;wid=MCO1786068211&amp;sid=search" xr:uid="{00000000-0004-0000-0000-00000C000000}"/>
    <hyperlink ref="R16" r:id="rId14" xr:uid="{00000000-0004-0000-0000-00000D000000}"/>
    <hyperlink ref="R17" r:id="rId15" xr:uid="{00000000-0004-0000-0000-00000E000000}"/>
    <hyperlink ref="R18" r:id="rId16" location="polycard_client=search-nordic&amp;search_layout=grid&amp;position=9&amp;type=product&amp;tracking_id=66e8e3bb-a516-41e6-8fe5-b96711e520be&amp;wid=MCO1398883745&amp;sid=search" xr:uid="{00000000-0004-0000-0000-00000F000000}"/>
    <hyperlink ref="R19" r:id="rId17" xr:uid="{00000000-0004-0000-0000-000010000000}"/>
    <hyperlink ref="R20" r:id="rId18" xr:uid="{00000000-0004-0000-0000-000011000000}"/>
    <hyperlink ref="R21" r:id="rId19" xr:uid="{00000000-0004-0000-0000-000012000000}"/>
    <hyperlink ref="R22" r:id="rId20" xr:uid="{00000000-0004-0000-0000-000013000000}"/>
    <hyperlink ref="R23" r:id="rId21" xr:uid="{00000000-0004-0000-0000-000014000000}"/>
    <hyperlink ref="R24" r:id="rId22" xr:uid="{00000000-0004-0000-0000-000015000000}"/>
    <hyperlink ref="R25" r:id="rId23" xr:uid="{00000000-0004-0000-0000-000016000000}"/>
    <hyperlink ref="R26" r:id="rId24" xr:uid="{00000000-0004-0000-0000-000017000000}"/>
    <hyperlink ref="R27" r:id="rId25" xr:uid="{00000000-0004-0000-0000-000018000000}"/>
    <hyperlink ref="R28" r:id="rId26" xr:uid="{00000000-0004-0000-0000-000019000000}"/>
    <hyperlink ref="R29" r:id="rId27" xr:uid="{00000000-0004-0000-0000-00001A000000}"/>
    <hyperlink ref="R30" r:id="rId28" location="polycard_client=search-nordic&amp;search_layout=stack&amp;position=2&amp;type=product&amp;tracking_id=f145e00b-8279-477a-aa61-afe87814e5e7&amp;wid=MCO590164450&amp;sid=search" xr:uid="{00000000-0004-0000-0000-00001B000000}"/>
    <hyperlink ref="R31" r:id="rId29" xr:uid="{00000000-0004-0000-0000-00001C000000}"/>
    <hyperlink ref="R32" r:id="rId30" xr:uid="{00000000-0004-0000-0000-00001D000000}"/>
    <hyperlink ref="R33" r:id="rId31" xr:uid="{00000000-0004-0000-0000-00001E000000}"/>
    <hyperlink ref="R34" r:id="rId32" xr:uid="{00000000-0004-0000-0000-00001F000000}"/>
    <hyperlink ref="R35" r:id="rId33" xr:uid="{00000000-0004-0000-0000-000020000000}"/>
    <hyperlink ref="R36" r:id="rId34" location="polycard_client=search-nordic&amp;search_layout=stack&amp;position=9&amp;type=product&amp;tracking_id=9c3f2b71-81b6-4c21-95a6-a97048b6e564&amp;wid=MCO1562769733&amp;sid=search" xr:uid="{00000000-0004-0000-0000-000021000000}"/>
    <hyperlink ref="R37" r:id="rId35" xr:uid="{00000000-0004-0000-0000-000022000000}"/>
    <hyperlink ref="R38" r:id="rId36" xr:uid="{00000000-0004-0000-0000-000023000000}"/>
    <hyperlink ref="R39" r:id="rId37" xr:uid="{00000000-0004-0000-0000-000024000000}"/>
    <hyperlink ref="R40" r:id="rId38" xr:uid="{00000000-0004-0000-0000-000025000000}"/>
    <hyperlink ref="R41" r:id="rId39" xr:uid="{00000000-0004-0000-0000-000026000000}"/>
    <hyperlink ref="R42" r:id="rId40" xr:uid="{00000000-0004-0000-0000-000027000000}"/>
    <hyperlink ref="R43" r:id="rId41" xr:uid="{00000000-0004-0000-0000-000028000000}"/>
    <hyperlink ref="R44" r:id="rId42" xr:uid="{00000000-0004-0000-0000-000029000000}"/>
    <hyperlink ref="R45" r:id="rId43" xr:uid="{00000000-0004-0000-0000-00002A000000}"/>
    <hyperlink ref="R46" r:id="rId44" xr:uid="{00000000-0004-0000-0000-00002B000000}"/>
    <hyperlink ref="R47" r:id="rId45" xr:uid="{00000000-0004-0000-0000-00002C000000}"/>
    <hyperlink ref="R48" r:id="rId46" xr:uid="{00000000-0004-0000-0000-00002D000000}"/>
    <hyperlink ref="R49" r:id="rId47" xr:uid="{00000000-0004-0000-0000-00002E000000}"/>
    <hyperlink ref="R50" r:id="rId48" xr:uid="{00000000-0004-0000-0000-00002F000000}"/>
    <hyperlink ref="R51" r:id="rId49" xr:uid="{00000000-0004-0000-0000-000030000000}"/>
    <hyperlink ref="R52" r:id="rId50" xr:uid="{00000000-0004-0000-0000-000031000000}"/>
    <hyperlink ref="R53" r:id="rId51" xr:uid="{00000000-0004-0000-0000-000032000000}"/>
    <hyperlink ref="R54" r:id="rId52" xr:uid="{00000000-0004-0000-0000-000033000000}"/>
    <hyperlink ref="R55" r:id="rId53" xr:uid="{00000000-0004-0000-0000-000034000000}"/>
    <hyperlink ref="R56" r:id="rId54" xr:uid="{00000000-0004-0000-0000-000035000000}"/>
    <hyperlink ref="R57" r:id="rId55" xr:uid="{00000000-0004-0000-0000-000036000000}"/>
    <hyperlink ref="R58" r:id="rId56" xr:uid="{00000000-0004-0000-0000-000037000000}"/>
    <hyperlink ref="R60" r:id="rId57" location="polycard_client=search-nordic&amp;searchVariation=179753301807&amp;search_layout=grid&amp;position=1&amp;type=item&amp;tracking_id=eceade90-ca6b-4d95-bb35-32564b228c12" xr:uid="{00000000-0004-0000-0000-000038000000}"/>
    <hyperlink ref="R61" r:id="rId58" xr:uid="{00000000-0004-0000-0000-000039000000}"/>
    <hyperlink ref="R62" r:id="rId59" xr:uid="{00000000-0004-0000-0000-00003A000000}"/>
    <hyperlink ref="R63" r:id="rId60" xr:uid="{00000000-0004-0000-0000-00003B000000}"/>
    <hyperlink ref="R64" r:id="rId61" xr:uid="{00000000-0004-0000-0000-00003C000000}"/>
    <hyperlink ref="R65" r:id="rId62" xr:uid="{00000000-0004-0000-0000-00003D000000}"/>
    <hyperlink ref="R66" r:id="rId63" xr:uid="{00000000-0004-0000-0000-00003E000000}"/>
    <hyperlink ref="R67" r:id="rId64" xr:uid="{00000000-0004-0000-0000-00003F000000}"/>
    <hyperlink ref="R68" r:id="rId65" xr:uid="{00000000-0004-0000-0000-000040000000}"/>
    <hyperlink ref="R69" r:id="rId66" xr:uid="{00000000-0004-0000-0000-000041000000}"/>
    <hyperlink ref="R70" r:id="rId67" xr:uid="{00000000-0004-0000-0000-000042000000}"/>
    <hyperlink ref="R71" r:id="rId68" xr:uid="{00000000-0004-0000-0000-000043000000}"/>
    <hyperlink ref="R72" r:id="rId69" xr:uid="{00000000-0004-0000-0000-000044000000}"/>
    <hyperlink ref="R73" r:id="rId70" xr:uid="{00000000-0004-0000-0000-000045000000}"/>
    <hyperlink ref="R74" r:id="rId71" xr:uid="{00000000-0004-0000-0000-000046000000}"/>
    <hyperlink ref="R75" r:id="rId72" xr:uid="{00000000-0004-0000-0000-000047000000}"/>
    <hyperlink ref="R76" r:id="rId73" xr:uid="{00000000-0004-0000-0000-000048000000}"/>
    <hyperlink ref="R77" r:id="rId74" xr:uid="{00000000-0004-0000-0000-000049000000}"/>
    <hyperlink ref="R78" r:id="rId75" xr:uid="{00000000-0004-0000-0000-00004A000000}"/>
    <hyperlink ref="R79" r:id="rId76" xr:uid="{00000000-0004-0000-0000-00004B000000}"/>
    <hyperlink ref="R80" r:id="rId77" xr:uid="{00000000-0004-0000-0000-00004C000000}"/>
    <hyperlink ref="R81" r:id="rId78" xr:uid="{00000000-0004-0000-0000-00004D000000}"/>
    <hyperlink ref="R82" r:id="rId79" xr:uid="{00000000-0004-0000-0000-00004E000000}"/>
    <hyperlink ref="R83" r:id="rId80" xr:uid="{00000000-0004-0000-0000-00004F000000}"/>
    <hyperlink ref="R84" r:id="rId81" xr:uid="{00000000-0004-0000-0000-000050000000}"/>
    <hyperlink ref="R85" r:id="rId82" xr:uid="{00000000-0004-0000-0000-000051000000}"/>
    <hyperlink ref="R86" r:id="rId83" xr:uid="{00000000-0004-0000-0000-000052000000}"/>
    <hyperlink ref="R87" r:id="rId84" xr:uid="{00000000-0004-0000-0000-000053000000}"/>
    <hyperlink ref="R88" r:id="rId85" xr:uid="{00000000-0004-0000-0000-000054000000}"/>
    <hyperlink ref="R89" r:id="rId86" xr:uid="{00000000-0004-0000-0000-000055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0C5AF-0953-4CA7-801B-CE073393A5AF}">
  <dimension ref="B2:J90"/>
  <sheetViews>
    <sheetView workbookViewId="0">
      <selection activeCell="J88" sqref="J2:J88"/>
    </sheetView>
  </sheetViews>
  <sheetFormatPr baseColWidth="10" defaultRowHeight="13" x14ac:dyDescent="0.15"/>
  <sheetData>
    <row r="2" spans="2:10" ht="15" x14ac:dyDescent="0.15">
      <c r="B2" s="141">
        <v>2667</v>
      </c>
      <c r="C2" s="140">
        <v>220</v>
      </c>
      <c r="D2">
        <f>+B2*C2</f>
        <v>586740</v>
      </c>
      <c r="E2" s="302"/>
      <c r="G2" s="150">
        <v>2300</v>
      </c>
      <c r="H2">
        <f>+G2/1.19</f>
        <v>1932.7731092436975</v>
      </c>
      <c r="J2" s="200">
        <v>2500</v>
      </c>
    </row>
    <row r="3" spans="2:10" ht="15" x14ac:dyDescent="0.15">
      <c r="B3" s="142">
        <v>52000</v>
      </c>
      <c r="C3" s="140">
        <v>17</v>
      </c>
      <c r="D3">
        <f t="shared" ref="D3:D66" si="0">+B3*C3</f>
        <v>884000</v>
      </c>
      <c r="E3" s="302"/>
      <c r="G3" s="150">
        <v>22000</v>
      </c>
      <c r="H3">
        <f t="shared" ref="H3:H66" si="1">+G3/1.19</f>
        <v>18487.394957983193</v>
      </c>
      <c r="J3" s="201">
        <v>30000</v>
      </c>
    </row>
    <row r="4" spans="2:10" ht="15" x14ac:dyDescent="0.15">
      <c r="B4" s="142">
        <v>44817</v>
      </c>
      <c r="C4" s="140">
        <v>22</v>
      </c>
      <c r="D4">
        <f t="shared" si="0"/>
        <v>985974</v>
      </c>
      <c r="G4" s="150">
        <v>35500</v>
      </c>
      <c r="H4">
        <f t="shared" si="1"/>
        <v>29831.932773109245</v>
      </c>
      <c r="J4" s="201">
        <v>30000</v>
      </c>
    </row>
    <row r="5" spans="2:10" ht="15" x14ac:dyDescent="0.15">
      <c r="B5" s="142">
        <v>6383</v>
      </c>
      <c r="C5" s="140">
        <v>12</v>
      </c>
      <c r="D5">
        <f t="shared" si="0"/>
        <v>76596</v>
      </c>
      <c r="G5" s="150">
        <v>5900</v>
      </c>
      <c r="H5">
        <f t="shared" si="1"/>
        <v>4957.9831932773113</v>
      </c>
      <c r="J5" s="201">
        <v>8000</v>
      </c>
    </row>
    <row r="6" spans="2:10" ht="15" x14ac:dyDescent="0.15">
      <c r="B6" s="142">
        <v>6044</v>
      </c>
      <c r="C6" s="140">
        <v>6</v>
      </c>
      <c r="D6">
        <f t="shared" si="0"/>
        <v>36264</v>
      </c>
      <c r="G6" s="150">
        <v>3400</v>
      </c>
      <c r="H6">
        <f t="shared" si="1"/>
        <v>2857.1428571428573</v>
      </c>
      <c r="J6" s="201">
        <v>4000</v>
      </c>
    </row>
    <row r="7" spans="2:10" ht="15" x14ac:dyDescent="0.15">
      <c r="B7" s="142">
        <v>6047</v>
      </c>
      <c r="C7" s="140">
        <v>6</v>
      </c>
      <c r="D7">
        <f t="shared" si="0"/>
        <v>36282</v>
      </c>
      <c r="G7" s="150">
        <v>3400</v>
      </c>
      <c r="H7">
        <f t="shared" si="1"/>
        <v>2857.1428571428573</v>
      </c>
      <c r="J7" s="201">
        <v>4000</v>
      </c>
    </row>
    <row r="8" spans="2:10" ht="15" x14ac:dyDescent="0.15">
      <c r="B8" s="142">
        <v>6048</v>
      </c>
      <c r="C8" s="140">
        <v>6</v>
      </c>
      <c r="D8">
        <f t="shared" si="0"/>
        <v>36288</v>
      </c>
      <c r="G8" s="150">
        <v>3400</v>
      </c>
      <c r="H8">
        <f t="shared" si="1"/>
        <v>2857.1428571428573</v>
      </c>
      <c r="J8" s="201">
        <v>4000</v>
      </c>
    </row>
    <row r="9" spans="2:10" ht="15" x14ac:dyDescent="0.15">
      <c r="B9" s="142">
        <v>6049</v>
      </c>
      <c r="C9" s="140">
        <v>6</v>
      </c>
      <c r="D9">
        <f t="shared" si="0"/>
        <v>36294</v>
      </c>
      <c r="G9" s="150">
        <v>3400</v>
      </c>
      <c r="H9">
        <f t="shared" si="1"/>
        <v>2857.1428571428573</v>
      </c>
      <c r="J9" s="201">
        <v>4000</v>
      </c>
    </row>
    <row r="10" spans="2:10" ht="15" x14ac:dyDescent="0.15">
      <c r="B10" s="142">
        <v>6052</v>
      </c>
      <c r="C10" s="140">
        <v>6</v>
      </c>
      <c r="D10">
        <f t="shared" si="0"/>
        <v>36312</v>
      </c>
      <c r="G10" s="150">
        <v>3400</v>
      </c>
      <c r="H10">
        <f t="shared" si="1"/>
        <v>2857.1428571428573</v>
      </c>
      <c r="J10" s="201">
        <v>4000</v>
      </c>
    </row>
    <row r="11" spans="2:10" ht="15" x14ac:dyDescent="0.15">
      <c r="B11" s="142">
        <v>3377</v>
      </c>
      <c r="C11" s="140">
        <v>30</v>
      </c>
      <c r="D11">
        <f t="shared" si="0"/>
        <v>101310</v>
      </c>
      <c r="G11" s="151">
        <v>1900</v>
      </c>
      <c r="H11">
        <f t="shared" si="1"/>
        <v>1596.6386554621849</v>
      </c>
      <c r="J11" s="201">
        <v>1500</v>
      </c>
    </row>
    <row r="12" spans="2:10" ht="15" x14ac:dyDescent="0.15">
      <c r="B12" s="142">
        <v>6933</v>
      </c>
      <c r="C12" s="140">
        <v>70</v>
      </c>
      <c r="D12">
        <f t="shared" si="0"/>
        <v>485310</v>
      </c>
      <c r="G12" s="151">
        <v>4890</v>
      </c>
      <c r="H12">
        <f t="shared" si="1"/>
        <v>4109.2436974789916</v>
      </c>
      <c r="J12" s="201">
        <v>4000</v>
      </c>
    </row>
    <row r="13" spans="2:10" ht="15" x14ac:dyDescent="0.15">
      <c r="B13" s="142">
        <v>22223</v>
      </c>
      <c r="C13" s="140">
        <v>23</v>
      </c>
      <c r="D13">
        <f t="shared" si="0"/>
        <v>511129</v>
      </c>
      <c r="G13" s="151">
        <v>12500</v>
      </c>
      <c r="H13">
        <f t="shared" si="1"/>
        <v>10504.20168067227</v>
      </c>
      <c r="J13" s="201">
        <v>10000</v>
      </c>
    </row>
    <row r="14" spans="2:10" ht="15" x14ac:dyDescent="0.15">
      <c r="B14" s="142">
        <v>6044</v>
      </c>
      <c r="C14" s="140">
        <v>1</v>
      </c>
      <c r="D14">
        <f t="shared" si="0"/>
        <v>6044</v>
      </c>
      <c r="G14" s="151">
        <v>129928</v>
      </c>
      <c r="H14">
        <f t="shared" si="1"/>
        <v>109183.19327731093</v>
      </c>
      <c r="J14" s="202">
        <v>90000</v>
      </c>
    </row>
    <row r="15" spans="2:10" ht="15" x14ac:dyDescent="0.15">
      <c r="B15" s="143">
        <v>270517</v>
      </c>
      <c r="C15" s="140">
        <v>4</v>
      </c>
      <c r="D15">
        <f t="shared" si="0"/>
        <v>1082068</v>
      </c>
      <c r="G15" s="151">
        <v>122485</v>
      </c>
      <c r="H15">
        <f t="shared" si="1"/>
        <v>102928.57142857143</v>
      </c>
      <c r="J15" s="203">
        <v>130000</v>
      </c>
    </row>
    <row r="16" spans="2:10" ht="15" x14ac:dyDescent="0.15">
      <c r="B16" s="144">
        <v>460</v>
      </c>
      <c r="C16" s="140">
        <v>40</v>
      </c>
      <c r="D16">
        <f t="shared" si="0"/>
        <v>18400</v>
      </c>
      <c r="G16" s="150">
        <v>200</v>
      </c>
      <c r="H16">
        <f t="shared" si="1"/>
        <v>168.0672268907563</v>
      </c>
      <c r="J16" s="203">
        <v>1100</v>
      </c>
    </row>
    <row r="17" spans="2:10" ht="15" x14ac:dyDescent="0.15">
      <c r="B17" s="142">
        <v>19111</v>
      </c>
      <c r="C17" s="140">
        <v>30</v>
      </c>
      <c r="D17">
        <f t="shared" si="0"/>
        <v>573330</v>
      </c>
      <c r="G17" s="151">
        <v>32000</v>
      </c>
      <c r="H17">
        <f t="shared" si="1"/>
        <v>26890.756302521011</v>
      </c>
      <c r="J17" s="203">
        <v>20000</v>
      </c>
    </row>
    <row r="18" spans="2:10" ht="15" x14ac:dyDescent="0.15">
      <c r="B18" s="142">
        <v>2000</v>
      </c>
      <c r="C18" s="140">
        <v>20</v>
      </c>
      <c r="D18">
        <f t="shared" si="0"/>
        <v>40000</v>
      </c>
      <c r="G18" s="151">
        <v>29000</v>
      </c>
      <c r="H18">
        <f t="shared" si="1"/>
        <v>24369.747899159665</v>
      </c>
      <c r="J18" s="203">
        <v>14000</v>
      </c>
    </row>
    <row r="19" spans="2:10" ht="15" x14ac:dyDescent="0.15">
      <c r="B19" s="142">
        <v>88140</v>
      </c>
      <c r="C19" s="140">
        <v>9</v>
      </c>
      <c r="D19">
        <f t="shared" si="0"/>
        <v>793260</v>
      </c>
      <c r="G19" s="151">
        <v>59000</v>
      </c>
      <c r="H19">
        <f t="shared" si="1"/>
        <v>49579.831932773108</v>
      </c>
      <c r="J19" s="203">
        <v>70000</v>
      </c>
    </row>
    <row r="20" spans="2:10" ht="15" x14ac:dyDescent="0.15">
      <c r="B20" s="142">
        <v>27488</v>
      </c>
      <c r="C20" s="140">
        <v>38</v>
      </c>
      <c r="D20">
        <f t="shared" si="0"/>
        <v>1044544</v>
      </c>
      <c r="G20" s="151">
        <v>18400</v>
      </c>
      <c r="H20">
        <f t="shared" si="1"/>
        <v>15462.18487394958</v>
      </c>
      <c r="J20" s="203">
        <v>20000</v>
      </c>
    </row>
    <row r="21" spans="2:10" ht="15" x14ac:dyDescent="0.15">
      <c r="B21" s="142">
        <v>2812</v>
      </c>
      <c r="C21" s="140">
        <v>500</v>
      </c>
      <c r="D21">
        <f t="shared" si="0"/>
        <v>1406000</v>
      </c>
      <c r="G21" s="151">
        <v>15829</v>
      </c>
      <c r="H21">
        <f t="shared" si="1"/>
        <v>13301.680672268909</v>
      </c>
      <c r="J21" s="203">
        <v>2000</v>
      </c>
    </row>
    <row r="22" spans="2:10" ht="15" x14ac:dyDescent="0.15">
      <c r="B22" s="142">
        <v>31428</v>
      </c>
      <c r="C22" s="140">
        <v>10</v>
      </c>
      <c r="D22">
        <f t="shared" si="0"/>
        <v>314280</v>
      </c>
      <c r="G22" s="151">
        <v>24447</v>
      </c>
      <c r="H22">
        <f t="shared" si="1"/>
        <v>20543.697478991598</v>
      </c>
      <c r="J22" s="203">
        <v>24000</v>
      </c>
    </row>
    <row r="23" spans="2:10" ht="15" x14ac:dyDescent="0.15">
      <c r="B23" s="142">
        <v>31429</v>
      </c>
      <c r="C23" s="140">
        <v>12</v>
      </c>
      <c r="D23">
        <f t="shared" si="0"/>
        <v>377148</v>
      </c>
      <c r="G23" s="150">
        <v>17678</v>
      </c>
      <c r="H23">
        <f t="shared" si="1"/>
        <v>14855.46218487395</v>
      </c>
      <c r="J23" s="203">
        <v>16000</v>
      </c>
    </row>
    <row r="24" spans="2:10" ht="15" x14ac:dyDescent="0.15">
      <c r="B24" s="142">
        <v>31111</v>
      </c>
      <c r="C24" s="140">
        <v>22</v>
      </c>
      <c r="D24">
        <f t="shared" si="0"/>
        <v>684442</v>
      </c>
      <c r="G24" s="150">
        <v>10850</v>
      </c>
      <c r="H24">
        <f t="shared" si="1"/>
        <v>9117.6470588235297</v>
      </c>
      <c r="J24" s="203">
        <v>25000</v>
      </c>
    </row>
    <row r="25" spans="2:10" ht="15" x14ac:dyDescent="0.15">
      <c r="B25" s="142">
        <v>25396</v>
      </c>
      <c r="C25" s="140">
        <v>22</v>
      </c>
      <c r="D25">
        <f t="shared" si="0"/>
        <v>558712</v>
      </c>
      <c r="G25" s="150">
        <v>17000</v>
      </c>
      <c r="H25">
        <f t="shared" si="1"/>
        <v>14285.714285714286</v>
      </c>
      <c r="J25" s="203">
        <v>20000</v>
      </c>
    </row>
    <row r="26" spans="2:10" ht="15" x14ac:dyDescent="0.15">
      <c r="B26" s="142">
        <v>8889</v>
      </c>
      <c r="C26" s="140">
        <v>15</v>
      </c>
      <c r="D26">
        <f t="shared" si="0"/>
        <v>133335</v>
      </c>
      <c r="G26" s="150">
        <v>13500</v>
      </c>
      <c r="H26">
        <f t="shared" si="1"/>
        <v>11344.53781512605</v>
      </c>
      <c r="J26" s="203">
        <v>12000</v>
      </c>
    </row>
    <row r="27" spans="2:10" ht="15" x14ac:dyDescent="0.15">
      <c r="B27" s="142">
        <v>52137</v>
      </c>
      <c r="C27" s="140">
        <v>6</v>
      </c>
      <c r="D27">
        <f t="shared" si="0"/>
        <v>312822</v>
      </c>
      <c r="G27" s="150">
        <v>34900</v>
      </c>
      <c r="H27">
        <f t="shared" si="1"/>
        <v>29327.731092436978</v>
      </c>
      <c r="J27" s="203">
        <v>35000</v>
      </c>
    </row>
    <row r="28" spans="2:10" ht="15" x14ac:dyDescent="0.15">
      <c r="B28" s="142">
        <v>10615</v>
      </c>
      <c r="C28" s="140">
        <v>20</v>
      </c>
      <c r="D28">
        <f t="shared" si="0"/>
        <v>212300</v>
      </c>
      <c r="G28" s="151">
        <v>5900</v>
      </c>
      <c r="H28">
        <f t="shared" si="1"/>
        <v>4957.9831932773113</v>
      </c>
      <c r="J28" s="203">
        <v>6000</v>
      </c>
    </row>
    <row r="29" spans="2:10" ht="15" x14ac:dyDescent="0.15">
      <c r="B29" s="142">
        <v>16533</v>
      </c>
      <c r="C29" s="140">
        <v>30</v>
      </c>
      <c r="D29">
        <f t="shared" si="0"/>
        <v>495990</v>
      </c>
      <c r="G29" s="151">
        <v>21693</v>
      </c>
      <c r="H29">
        <f t="shared" si="1"/>
        <v>18229.411764705885</v>
      </c>
      <c r="J29" s="145">
        <v>25000</v>
      </c>
    </row>
    <row r="30" spans="2:10" ht="15" x14ac:dyDescent="0.15">
      <c r="B30" s="142">
        <v>3200</v>
      </c>
      <c r="C30" s="140">
        <v>62</v>
      </c>
      <c r="D30">
        <f t="shared" si="0"/>
        <v>198400</v>
      </c>
      <c r="G30" s="151">
        <v>2521</v>
      </c>
      <c r="H30">
        <f t="shared" si="1"/>
        <v>2118.4873949579833</v>
      </c>
      <c r="J30" s="145">
        <v>2500</v>
      </c>
    </row>
    <row r="31" spans="2:10" ht="15" x14ac:dyDescent="0.15">
      <c r="B31" s="142">
        <v>20309</v>
      </c>
      <c r="C31" s="140">
        <v>15</v>
      </c>
      <c r="D31">
        <f t="shared" si="0"/>
        <v>304635</v>
      </c>
      <c r="G31" s="150">
        <v>21000</v>
      </c>
      <c r="H31">
        <f t="shared" si="1"/>
        <v>17647.058823529413</v>
      </c>
      <c r="J31" s="145">
        <v>40000</v>
      </c>
    </row>
    <row r="32" spans="2:10" ht="15" x14ac:dyDescent="0.15">
      <c r="B32" s="142">
        <v>20764</v>
      </c>
      <c r="C32" s="140">
        <v>5</v>
      </c>
      <c r="D32">
        <f t="shared" si="0"/>
        <v>103820</v>
      </c>
      <c r="G32" s="150">
        <v>13900</v>
      </c>
      <c r="H32">
        <f t="shared" si="1"/>
        <v>11680.672268907563</v>
      </c>
      <c r="J32" s="145">
        <v>14000</v>
      </c>
    </row>
    <row r="33" spans="2:10" ht="15" x14ac:dyDescent="0.15">
      <c r="B33" s="142">
        <v>64089</v>
      </c>
      <c r="C33" s="140">
        <v>7</v>
      </c>
      <c r="D33">
        <f t="shared" si="0"/>
        <v>448623</v>
      </c>
      <c r="G33" s="150">
        <v>160000</v>
      </c>
      <c r="H33">
        <f t="shared" si="1"/>
        <v>134453.78151260506</v>
      </c>
      <c r="J33" s="145">
        <v>150000</v>
      </c>
    </row>
    <row r="34" spans="2:10" ht="15" x14ac:dyDescent="0.15">
      <c r="B34" s="142">
        <v>21959</v>
      </c>
      <c r="C34" s="140">
        <v>15</v>
      </c>
      <c r="D34">
        <f t="shared" si="0"/>
        <v>329385</v>
      </c>
      <c r="G34" s="151">
        <v>14700</v>
      </c>
      <c r="H34">
        <f t="shared" si="1"/>
        <v>12352.941176470589</v>
      </c>
      <c r="J34" s="145">
        <v>15000</v>
      </c>
    </row>
    <row r="35" spans="2:10" ht="15" x14ac:dyDescent="0.15">
      <c r="B35" s="145">
        <v>13295</v>
      </c>
      <c r="C35" s="140">
        <v>15</v>
      </c>
      <c r="D35">
        <f t="shared" si="0"/>
        <v>199425</v>
      </c>
      <c r="G35" s="151">
        <v>12400</v>
      </c>
      <c r="H35">
        <f t="shared" si="1"/>
        <v>10420.16806722689</v>
      </c>
      <c r="J35" s="145">
        <v>14000</v>
      </c>
    </row>
    <row r="36" spans="2:10" ht="15" x14ac:dyDescent="0.15">
      <c r="B36" s="145">
        <v>6897</v>
      </c>
      <c r="C36" s="140">
        <v>12</v>
      </c>
      <c r="D36">
        <f t="shared" si="0"/>
        <v>82764</v>
      </c>
      <c r="G36" s="151">
        <v>12900</v>
      </c>
      <c r="H36">
        <f t="shared" si="1"/>
        <v>10840.336134453783</v>
      </c>
      <c r="J36" s="145">
        <v>8000</v>
      </c>
    </row>
    <row r="37" spans="2:10" ht="15" x14ac:dyDescent="0.15">
      <c r="B37" s="145">
        <v>51689</v>
      </c>
      <c r="C37" s="140">
        <v>5</v>
      </c>
      <c r="D37">
        <f t="shared" si="0"/>
        <v>258445</v>
      </c>
      <c r="G37" s="150">
        <v>34600</v>
      </c>
      <c r="H37">
        <f t="shared" si="1"/>
        <v>29075.63025210084</v>
      </c>
      <c r="J37" s="145">
        <v>45000</v>
      </c>
    </row>
    <row r="38" spans="2:10" ht="15" x14ac:dyDescent="0.15">
      <c r="B38" s="145">
        <v>52249</v>
      </c>
      <c r="C38" s="140">
        <v>5</v>
      </c>
      <c r="D38">
        <f t="shared" si="0"/>
        <v>261245</v>
      </c>
      <c r="G38" s="150">
        <v>29340</v>
      </c>
      <c r="H38">
        <f t="shared" si="1"/>
        <v>24655.462184873952</v>
      </c>
      <c r="J38" s="145">
        <v>30000</v>
      </c>
    </row>
    <row r="39" spans="2:10" ht="15" x14ac:dyDescent="0.15">
      <c r="B39" s="145">
        <v>62383</v>
      </c>
      <c r="C39" s="140">
        <v>3</v>
      </c>
      <c r="D39">
        <f t="shared" si="0"/>
        <v>187149</v>
      </c>
      <c r="G39" s="151">
        <v>132727</v>
      </c>
      <c r="H39">
        <f t="shared" si="1"/>
        <v>111535.29411764706</v>
      </c>
      <c r="J39" s="145">
        <v>50000</v>
      </c>
    </row>
    <row r="40" spans="2:10" ht="15" x14ac:dyDescent="0.15">
      <c r="B40" s="145">
        <v>224177</v>
      </c>
      <c r="C40" s="140">
        <v>1</v>
      </c>
      <c r="D40">
        <f t="shared" si="0"/>
        <v>224177</v>
      </c>
      <c r="G40" s="151">
        <v>15000</v>
      </c>
      <c r="H40">
        <f t="shared" si="1"/>
        <v>12605.042016806723</v>
      </c>
      <c r="J40" s="145">
        <v>40000</v>
      </c>
    </row>
    <row r="41" spans="2:10" ht="15" x14ac:dyDescent="0.15">
      <c r="B41" s="145">
        <v>22708</v>
      </c>
      <c r="C41" s="140">
        <v>13</v>
      </c>
      <c r="D41">
        <f t="shared" si="0"/>
        <v>295204</v>
      </c>
      <c r="G41" s="151">
        <v>15200</v>
      </c>
      <c r="H41">
        <f t="shared" si="1"/>
        <v>12773.10924369748</v>
      </c>
      <c r="J41" s="202">
        <v>14000</v>
      </c>
    </row>
    <row r="42" spans="2:10" ht="15" x14ac:dyDescent="0.15">
      <c r="B42" s="145">
        <v>1600</v>
      </c>
      <c r="C42" s="140">
        <v>20</v>
      </c>
      <c r="D42">
        <f t="shared" si="0"/>
        <v>32000</v>
      </c>
      <c r="G42" s="151">
        <v>430</v>
      </c>
      <c r="H42">
        <f t="shared" si="1"/>
        <v>361.34453781512605</v>
      </c>
      <c r="J42" s="204">
        <v>500</v>
      </c>
    </row>
    <row r="43" spans="2:10" ht="15" x14ac:dyDescent="0.15">
      <c r="B43" s="145">
        <v>1600</v>
      </c>
      <c r="C43" s="140">
        <v>20</v>
      </c>
      <c r="D43">
        <f t="shared" si="0"/>
        <v>32000</v>
      </c>
      <c r="G43" s="151">
        <v>900</v>
      </c>
      <c r="H43">
        <f t="shared" si="1"/>
        <v>756.30252100840335</v>
      </c>
      <c r="J43" s="203">
        <v>1200</v>
      </c>
    </row>
    <row r="44" spans="2:10" ht="15" x14ac:dyDescent="0.15">
      <c r="B44" s="145">
        <v>27637</v>
      </c>
      <c r="C44" s="140">
        <v>52</v>
      </c>
      <c r="D44">
        <f t="shared" si="0"/>
        <v>1437124</v>
      </c>
      <c r="G44" s="150">
        <v>33000</v>
      </c>
      <c r="H44">
        <f t="shared" si="1"/>
        <v>27731.092436974792</v>
      </c>
      <c r="J44" s="203">
        <v>14000</v>
      </c>
    </row>
    <row r="45" spans="2:10" ht="15" x14ac:dyDescent="0.15">
      <c r="B45" s="145">
        <v>18076</v>
      </c>
      <c r="C45" s="140">
        <v>52</v>
      </c>
      <c r="D45">
        <f t="shared" si="0"/>
        <v>939952</v>
      </c>
      <c r="G45" s="150">
        <v>12100</v>
      </c>
      <c r="H45">
        <f t="shared" si="1"/>
        <v>10168.067226890757</v>
      </c>
      <c r="J45" s="203">
        <v>8000</v>
      </c>
    </row>
    <row r="46" spans="2:10" ht="15" x14ac:dyDescent="0.15">
      <c r="B46" s="145">
        <v>18079</v>
      </c>
      <c r="C46" s="140">
        <v>52</v>
      </c>
      <c r="D46">
        <f t="shared" si="0"/>
        <v>940108</v>
      </c>
      <c r="G46" s="150">
        <v>12100</v>
      </c>
      <c r="H46">
        <f t="shared" si="1"/>
        <v>10168.067226890757</v>
      </c>
      <c r="J46" s="203">
        <v>8000</v>
      </c>
    </row>
    <row r="47" spans="2:10" ht="15" x14ac:dyDescent="0.15">
      <c r="B47" s="145">
        <v>18080</v>
      </c>
      <c r="C47" s="140">
        <v>77</v>
      </c>
      <c r="D47">
        <f t="shared" si="0"/>
        <v>1392160</v>
      </c>
      <c r="G47" s="150">
        <v>12100</v>
      </c>
      <c r="H47">
        <f t="shared" si="1"/>
        <v>10168.067226890757</v>
      </c>
      <c r="J47" s="203">
        <v>8000</v>
      </c>
    </row>
    <row r="48" spans="2:10" ht="15" x14ac:dyDescent="0.15">
      <c r="B48" s="145">
        <v>18081</v>
      </c>
      <c r="C48" s="140">
        <v>52</v>
      </c>
      <c r="D48">
        <f t="shared" si="0"/>
        <v>940212</v>
      </c>
      <c r="G48" s="150">
        <v>12100</v>
      </c>
      <c r="H48">
        <f t="shared" si="1"/>
        <v>10168.067226890757</v>
      </c>
      <c r="J48" s="203">
        <v>8000</v>
      </c>
    </row>
    <row r="49" spans="2:10" ht="15" x14ac:dyDescent="0.15">
      <c r="B49" s="145">
        <v>18084</v>
      </c>
      <c r="C49" s="140">
        <v>52</v>
      </c>
      <c r="D49">
        <f t="shared" si="0"/>
        <v>940368</v>
      </c>
      <c r="G49" s="150">
        <v>12100</v>
      </c>
      <c r="H49">
        <f t="shared" si="1"/>
        <v>10168.067226890757</v>
      </c>
      <c r="J49" s="203">
        <v>8000</v>
      </c>
    </row>
    <row r="50" spans="2:10" ht="15" x14ac:dyDescent="0.15">
      <c r="B50" s="145">
        <v>18085</v>
      </c>
      <c r="C50" s="140">
        <v>52</v>
      </c>
      <c r="D50">
        <f t="shared" si="0"/>
        <v>940420</v>
      </c>
      <c r="G50" s="150">
        <v>12100</v>
      </c>
      <c r="H50">
        <f t="shared" si="1"/>
        <v>10168.067226890757</v>
      </c>
      <c r="J50" s="203">
        <v>8000</v>
      </c>
    </row>
    <row r="51" spans="2:10" ht="15" x14ac:dyDescent="0.15">
      <c r="B51" s="145">
        <v>18087</v>
      </c>
      <c r="C51" s="140">
        <v>52</v>
      </c>
      <c r="D51">
        <f t="shared" si="0"/>
        <v>940524</v>
      </c>
      <c r="G51" s="150">
        <v>12100</v>
      </c>
      <c r="H51">
        <f t="shared" si="1"/>
        <v>10168.067226890757</v>
      </c>
      <c r="J51" s="203">
        <v>8000</v>
      </c>
    </row>
    <row r="52" spans="2:10" ht="15" x14ac:dyDescent="0.15">
      <c r="B52" s="145">
        <v>33307</v>
      </c>
      <c r="C52" s="140">
        <v>17</v>
      </c>
      <c r="D52">
        <f t="shared" si="0"/>
        <v>566219</v>
      </c>
      <c r="G52" s="150">
        <v>21900</v>
      </c>
      <c r="H52">
        <f t="shared" si="1"/>
        <v>18403.361344537814</v>
      </c>
      <c r="J52" s="203">
        <v>25000</v>
      </c>
    </row>
    <row r="53" spans="2:10" ht="15" x14ac:dyDescent="0.15">
      <c r="B53" s="145">
        <v>38587</v>
      </c>
      <c r="C53" s="140">
        <v>3</v>
      </c>
      <c r="D53">
        <f t="shared" si="0"/>
        <v>115761</v>
      </c>
      <c r="G53" s="150">
        <v>33376</v>
      </c>
      <c r="H53">
        <f t="shared" si="1"/>
        <v>28047.058823529413</v>
      </c>
      <c r="J53" s="203">
        <v>30000</v>
      </c>
    </row>
    <row r="54" spans="2:10" ht="15" x14ac:dyDescent="0.15">
      <c r="B54" s="145">
        <v>67556</v>
      </c>
      <c r="C54" s="140">
        <v>3</v>
      </c>
      <c r="D54">
        <f t="shared" si="0"/>
        <v>202668</v>
      </c>
      <c r="G54" s="150">
        <v>38000</v>
      </c>
      <c r="H54">
        <f t="shared" si="1"/>
        <v>31932.773109243699</v>
      </c>
      <c r="J54" s="203">
        <v>30000</v>
      </c>
    </row>
    <row r="55" spans="2:10" ht="15" x14ac:dyDescent="0.15">
      <c r="B55" s="145">
        <v>23156</v>
      </c>
      <c r="C55" s="140">
        <v>6</v>
      </c>
      <c r="D55">
        <f t="shared" si="0"/>
        <v>138936</v>
      </c>
      <c r="G55" s="150">
        <v>15500</v>
      </c>
      <c r="H55">
        <f t="shared" si="1"/>
        <v>13025.210084033613</v>
      </c>
      <c r="J55" s="203">
        <v>22000</v>
      </c>
    </row>
    <row r="56" spans="2:10" ht="15" x14ac:dyDescent="0.15">
      <c r="B56" s="145">
        <v>144889</v>
      </c>
      <c r="C56" s="140">
        <v>1</v>
      </c>
      <c r="D56">
        <f t="shared" si="0"/>
        <v>144889</v>
      </c>
      <c r="G56" s="150">
        <v>81500</v>
      </c>
      <c r="H56">
        <f t="shared" si="1"/>
        <v>68487.394957983197</v>
      </c>
      <c r="J56" s="203">
        <v>13000</v>
      </c>
    </row>
    <row r="57" spans="2:10" ht="15" x14ac:dyDescent="0.15">
      <c r="B57" s="145">
        <v>343455</v>
      </c>
      <c r="C57" s="140">
        <v>2</v>
      </c>
      <c r="D57">
        <f t="shared" si="0"/>
        <v>686910</v>
      </c>
      <c r="G57" s="151">
        <v>689900</v>
      </c>
      <c r="H57">
        <f t="shared" si="1"/>
        <v>579747.89915966394</v>
      </c>
      <c r="J57" s="145">
        <v>220000</v>
      </c>
    </row>
    <row r="58" spans="2:10" ht="15" x14ac:dyDescent="0.15">
      <c r="B58" s="145">
        <v>15111</v>
      </c>
      <c r="C58" s="140">
        <v>39</v>
      </c>
      <c r="D58">
        <f t="shared" si="0"/>
        <v>589329</v>
      </c>
      <c r="G58" s="150">
        <v>14500</v>
      </c>
      <c r="H58">
        <f t="shared" si="1"/>
        <v>12184.873949579833</v>
      </c>
      <c r="J58" s="145">
        <v>15000</v>
      </c>
    </row>
    <row r="59" spans="2:10" ht="15" x14ac:dyDescent="0.15">
      <c r="B59" s="146">
        <v>21156</v>
      </c>
      <c r="C59" s="140">
        <v>3</v>
      </c>
      <c r="D59">
        <f t="shared" si="0"/>
        <v>63468</v>
      </c>
      <c r="G59" s="151">
        <v>11900</v>
      </c>
      <c r="H59">
        <f t="shared" si="1"/>
        <v>10000</v>
      </c>
      <c r="J59" s="145">
        <v>15000</v>
      </c>
    </row>
    <row r="60" spans="2:10" ht="15" x14ac:dyDescent="0.15">
      <c r="B60" s="147">
        <v>47567</v>
      </c>
      <c r="C60" s="140">
        <v>1</v>
      </c>
      <c r="D60">
        <f t="shared" si="0"/>
        <v>47567</v>
      </c>
      <c r="G60" s="151">
        <v>38967</v>
      </c>
      <c r="H60">
        <f t="shared" si="1"/>
        <v>32745.378151260506</v>
      </c>
      <c r="J60" s="145">
        <v>60000</v>
      </c>
    </row>
    <row r="61" spans="2:10" ht="15" x14ac:dyDescent="0.15">
      <c r="B61" s="147">
        <v>11801</v>
      </c>
      <c r="C61" s="140">
        <v>60</v>
      </c>
      <c r="D61">
        <f t="shared" si="0"/>
        <v>708060</v>
      </c>
      <c r="G61" s="150">
        <v>8900</v>
      </c>
      <c r="H61">
        <f t="shared" si="1"/>
        <v>7478.9915966386561</v>
      </c>
      <c r="J61" s="145">
        <v>15000</v>
      </c>
    </row>
    <row r="62" spans="2:10" ht="15" x14ac:dyDescent="0.15">
      <c r="B62" s="147">
        <v>642240</v>
      </c>
      <c r="C62" s="140">
        <v>1</v>
      </c>
      <c r="D62">
        <f t="shared" si="0"/>
        <v>642240</v>
      </c>
      <c r="G62" s="150">
        <v>429900</v>
      </c>
      <c r="H62">
        <f t="shared" si="1"/>
        <v>361260.50420168071</v>
      </c>
      <c r="J62" s="145">
        <v>500000</v>
      </c>
    </row>
    <row r="63" spans="2:10" ht="15" x14ac:dyDescent="0.15">
      <c r="B63" s="147">
        <v>100000</v>
      </c>
      <c r="C63" s="140">
        <v>4</v>
      </c>
      <c r="D63">
        <f t="shared" si="0"/>
        <v>400000</v>
      </c>
      <c r="G63" s="150">
        <v>69900</v>
      </c>
      <c r="H63">
        <f t="shared" si="1"/>
        <v>58739.495798319331</v>
      </c>
      <c r="J63" s="145">
        <v>90000</v>
      </c>
    </row>
    <row r="64" spans="2:10" ht="15" x14ac:dyDescent="0.15">
      <c r="B64" s="147">
        <v>120859</v>
      </c>
      <c r="C64" s="140">
        <v>3</v>
      </c>
      <c r="D64">
        <f t="shared" si="0"/>
        <v>362577</v>
      </c>
      <c r="G64" s="151">
        <v>159900</v>
      </c>
      <c r="H64">
        <f t="shared" si="1"/>
        <v>134369.74789915967</v>
      </c>
      <c r="J64" s="145">
        <v>60000</v>
      </c>
    </row>
    <row r="65" spans="2:10" ht="15" x14ac:dyDescent="0.15">
      <c r="B65" s="148">
        <v>35556</v>
      </c>
      <c r="C65" s="140">
        <v>4</v>
      </c>
      <c r="D65">
        <f t="shared" si="0"/>
        <v>142224</v>
      </c>
      <c r="G65" s="151">
        <v>20000</v>
      </c>
      <c r="H65">
        <f t="shared" si="1"/>
        <v>16806.722689075632</v>
      </c>
      <c r="J65" s="145">
        <v>30000</v>
      </c>
    </row>
    <row r="66" spans="2:10" ht="15" x14ac:dyDescent="0.15">
      <c r="B66" s="147">
        <v>66667</v>
      </c>
      <c r="C66" s="140">
        <v>7</v>
      </c>
      <c r="D66">
        <f t="shared" si="0"/>
        <v>466669</v>
      </c>
      <c r="G66" s="150">
        <v>61900</v>
      </c>
      <c r="H66">
        <f t="shared" si="1"/>
        <v>52016.806722689078</v>
      </c>
      <c r="J66" s="145">
        <v>50000</v>
      </c>
    </row>
    <row r="67" spans="2:10" ht="15" x14ac:dyDescent="0.15">
      <c r="B67" s="149">
        <v>889</v>
      </c>
      <c r="C67" s="140">
        <v>70</v>
      </c>
      <c r="D67">
        <f t="shared" ref="D67:D88" si="2">+B67*C67</f>
        <v>62230</v>
      </c>
      <c r="G67" s="151">
        <v>4500</v>
      </c>
      <c r="H67">
        <f t="shared" ref="H67:H88" si="3">+G67/1.19</f>
        <v>3781.5126050420172</v>
      </c>
      <c r="J67" s="145">
        <v>1500</v>
      </c>
    </row>
    <row r="68" spans="2:10" ht="15" x14ac:dyDescent="0.15">
      <c r="B68" s="149">
        <v>889</v>
      </c>
      <c r="C68" s="140">
        <v>45</v>
      </c>
      <c r="D68">
        <f t="shared" si="2"/>
        <v>40005</v>
      </c>
      <c r="G68" s="150">
        <v>500</v>
      </c>
      <c r="H68">
        <f t="shared" si="3"/>
        <v>420.1680672268908</v>
      </c>
      <c r="J68" s="145">
        <v>2000</v>
      </c>
    </row>
    <row r="69" spans="2:10" ht="15" x14ac:dyDescent="0.15">
      <c r="B69" s="147">
        <v>2223</v>
      </c>
      <c r="C69" s="140">
        <v>230</v>
      </c>
      <c r="D69">
        <f t="shared" si="2"/>
        <v>511290</v>
      </c>
      <c r="G69" s="150">
        <v>664</v>
      </c>
      <c r="H69">
        <f t="shared" si="3"/>
        <v>557.98319327731099</v>
      </c>
      <c r="J69" s="200">
        <v>1500</v>
      </c>
    </row>
    <row r="70" spans="2:10" ht="15" x14ac:dyDescent="0.15">
      <c r="B70" s="147">
        <v>18223</v>
      </c>
      <c r="C70" s="140">
        <v>18</v>
      </c>
      <c r="D70">
        <f t="shared" si="2"/>
        <v>328014</v>
      </c>
      <c r="G70" s="151">
        <v>18000</v>
      </c>
      <c r="H70">
        <f t="shared" si="3"/>
        <v>15126.050420168069</v>
      </c>
      <c r="J70" s="201">
        <v>20000</v>
      </c>
    </row>
    <row r="71" spans="2:10" ht="15" x14ac:dyDescent="0.15">
      <c r="B71" s="147">
        <v>28267</v>
      </c>
      <c r="C71" s="140">
        <v>60</v>
      </c>
      <c r="D71">
        <f t="shared" si="2"/>
        <v>1696020</v>
      </c>
      <c r="G71" s="150">
        <v>18900</v>
      </c>
      <c r="H71">
        <f t="shared" si="3"/>
        <v>15882.352941176472</v>
      </c>
      <c r="J71" s="201">
        <v>80000</v>
      </c>
    </row>
    <row r="72" spans="2:10" ht="15" x14ac:dyDescent="0.15">
      <c r="B72" s="147">
        <v>33600</v>
      </c>
      <c r="C72" s="140">
        <v>64</v>
      </c>
      <c r="D72">
        <f t="shared" si="2"/>
        <v>2150400</v>
      </c>
      <c r="G72" s="151">
        <v>10400</v>
      </c>
      <c r="H72">
        <f t="shared" si="3"/>
        <v>8739.495798319329</v>
      </c>
      <c r="J72" s="201">
        <v>2000</v>
      </c>
    </row>
    <row r="73" spans="2:10" ht="15" x14ac:dyDescent="0.15">
      <c r="B73" s="147">
        <v>22223</v>
      </c>
      <c r="C73" s="140">
        <v>42</v>
      </c>
      <c r="D73">
        <f t="shared" si="2"/>
        <v>933366</v>
      </c>
      <c r="G73" s="150">
        <v>8000</v>
      </c>
      <c r="H73">
        <f t="shared" si="3"/>
        <v>6722.6890756302528</v>
      </c>
      <c r="J73" s="201">
        <v>8000</v>
      </c>
    </row>
    <row r="74" spans="2:10" ht="15" x14ac:dyDescent="0.15">
      <c r="B74" s="147">
        <v>3733</v>
      </c>
      <c r="C74" s="140">
        <v>40</v>
      </c>
      <c r="D74">
        <f t="shared" si="2"/>
        <v>149320</v>
      </c>
      <c r="G74" s="151">
        <v>7300</v>
      </c>
      <c r="H74">
        <f t="shared" si="3"/>
        <v>6134.453781512605</v>
      </c>
      <c r="J74" s="201">
        <v>5000</v>
      </c>
    </row>
    <row r="75" spans="2:10" ht="15" x14ac:dyDescent="0.15">
      <c r="B75" s="147">
        <v>25423</v>
      </c>
      <c r="C75" s="140">
        <v>15</v>
      </c>
      <c r="D75">
        <f t="shared" si="2"/>
        <v>381345</v>
      </c>
      <c r="G75" s="151">
        <v>16934</v>
      </c>
      <c r="H75">
        <f t="shared" si="3"/>
        <v>14230.252100840336</v>
      </c>
      <c r="J75" s="201">
        <v>18000</v>
      </c>
    </row>
    <row r="76" spans="2:10" ht="15" x14ac:dyDescent="0.15">
      <c r="B76" s="147">
        <v>21867</v>
      </c>
      <c r="C76" s="140">
        <v>13</v>
      </c>
      <c r="D76">
        <f t="shared" si="2"/>
        <v>284271</v>
      </c>
      <c r="G76" s="151">
        <v>20600</v>
      </c>
      <c r="H76">
        <f t="shared" si="3"/>
        <v>17310.9243697479</v>
      </c>
      <c r="J76" s="201">
        <v>15000</v>
      </c>
    </row>
    <row r="77" spans="2:10" ht="15" x14ac:dyDescent="0.15">
      <c r="B77" s="147">
        <v>23111</v>
      </c>
      <c r="C77" s="140">
        <v>16</v>
      </c>
      <c r="D77">
        <f t="shared" si="2"/>
        <v>369776</v>
      </c>
      <c r="G77" s="151">
        <v>26900</v>
      </c>
      <c r="H77">
        <f t="shared" si="3"/>
        <v>22605.042016806725</v>
      </c>
      <c r="J77" s="201">
        <v>18000</v>
      </c>
    </row>
    <row r="78" spans="2:10" ht="15" x14ac:dyDescent="0.15">
      <c r="B78" s="147">
        <v>21867</v>
      </c>
      <c r="C78" s="140">
        <v>15</v>
      </c>
      <c r="D78">
        <f t="shared" si="2"/>
        <v>328005</v>
      </c>
      <c r="G78" s="151">
        <v>15800</v>
      </c>
      <c r="H78">
        <f t="shared" si="3"/>
        <v>13277.310924369749</v>
      </c>
      <c r="J78" s="201">
        <v>15000</v>
      </c>
    </row>
    <row r="79" spans="2:10" ht="15" x14ac:dyDescent="0.15">
      <c r="B79" s="147">
        <v>3983</v>
      </c>
      <c r="C79" s="140">
        <v>32</v>
      </c>
      <c r="D79">
        <f t="shared" si="2"/>
        <v>127456</v>
      </c>
      <c r="G79" s="151">
        <v>7900</v>
      </c>
      <c r="H79">
        <f t="shared" si="3"/>
        <v>6638.6554621848745</v>
      </c>
      <c r="J79" s="201">
        <v>6000</v>
      </c>
    </row>
    <row r="80" spans="2:10" ht="15" x14ac:dyDescent="0.15">
      <c r="B80" s="147">
        <v>23745</v>
      </c>
      <c r="C80" s="140">
        <v>32</v>
      </c>
      <c r="D80">
        <f t="shared" si="2"/>
        <v>759840</v>
      </c>
      <c r="G80" s="151">
        <v>20900</v>
      </c>
      <c r="H80">
        <f t="shared" si="3"/>
        <v>17563.025210084033</v>
      </c>
      <c r="J80" s="201">
        <v>13000</v>
      </c>
    </row>
    <row r="81" spans="2:10" ht="15" x14ac:dyDescent="0.15">
      <c r="B81" s="147">
        <v>7692</v>
      </c>
      <c r="C81" s="140">
        <v>27</v>
      </c>
      <c r="D81">
        <f t="shared" si="2"/>
        <v>207684</v>
      </c>
      <c r="G81" s="151">
        <v>5150</v>
      </c>
      <c r="H81">
        <f t="shared" si="3"/>
        <v>4327.7310924369749</v>
      </c>
      <c r="J81" s="201">
        <v>5000</v>
      </c>
    </row>
    <row r="82" spans="2:10" ht="15" x14ac:dyDescent="0.15">
      <c r="B82" s="147">
        <v>22108</v>
      </c>
      <c r="C82" s="140">
        <v>32</v>
      </c>
      <c r="D82">
        <f t="shared" si="2"/>
        <v>707456</v>
      </c>
      <c r="G82" s="151">
        <v>11000</v>
      </c>
      <c r="H82">
        <f t="shared" si="3"/>
        <v>9243.6974789915967</v>
      </c>
      <c r="J82" s="201">
        <v>12000</v>
      </c>
    </row>
    <row r="83" spans="2:10" ht="15" x14ac:dyDescent="0.15">
      <c r="B83" s="147">
        <v>10471</v>
      </c>
      <c r="C83" s="140">
        <v>100</v>
      </c>
      <c r="D83">
        <f t="shared" si="2"/>
        <v>1047100</v>
      </c>
      <c r="G83" s="150">
        <v>9500</v>
      </c>
      <c r="H83">
        <f t="shared" si="3"/>
        <v>7983.1932773109247</v>
      </c>
      <c r="J83" s="201">
        <v>4000</v>
      </c>
    </row>
    <row r="84" spans="2:10" ht="15" x14ac:dyDescent="0.15">
      <c r="B84" s="147">
        <v>3333</v>
      </c>
      <c r="C84" s="140">
        <v>400</v>
      </c>
      <c r="D84">
        <f t="shared" si="2"/>
        <v>1333200</v>
      </c>
      <c r="G84" s="151">
        <v>8848</v>
      </c>
      <c r="H84">
        <f t="shared" si="3"/>
        <v>7435.2941176470595</v>
      </c>
      <c r="J84" s="201">
        <v>2500</v>
      </c>
    </row>
    <row r="85" spans="2:10" ht="15" x14ac:dyDescent="0.15">
      <c r="B85" s="147">
        <v>22036</v>
      </c>
      <c r="C85" s="140">
        <v>10</v>
      </c>
      <c r="D85">
        <f t="shared" si="2"/>
        <v>220360</v>
      </c>
      <c r="G85" s="151">
        <v>34213</v>
      </c>
      <c r="H85">
        <f t="shared" si="3"/>
        <v>28750.420168067227</v>
      </c>
      <c r="J85" s="201">
        <v>20000</v>
      </c>
    </row>
    <row r="86" spans="2:10" ht="15" x14ac:dyDescent="0.15">
      <c r="B86" s="147">
        <v>24667</v>
      </c>
      <c r="C86" s="140">
        <v>2</v>
      </c>
      <c r="D86">
        <f t="shared" si="2"/>
        <v>49334</v>
      </c>
      <c r="G86" s="151">
        <v>22400</v>
      </c>
      <c r="H86">
        <f t="shared" si="3"/>
        <v>18823.529411764706</v>
      </c>
      <c r="J86" s="201">
        <v>40000</v>
      </c>
    </row>
    <row r="87" spans="2:10" ht="15" x14ac:dyDescent="0.15">
      <c r="B87" s="147">
        <v>65777</v>
      </c>
      <c r="C87" s="140">
        <v>1</v>
      </c>
      <c r="D87">
        <f t="shared" si="2"/>
        <v>65777</v>
      </c>
      <c r="G87" s="151">
        <v>7500</v>
      </c>
      <c r="H87">
        <f t="shared" si="3"/>
        <v>6302.5210084033615</v>
      </c>
      <c r="J87" s="201">
        <v>8000</v>
      </c>
    </row>
    <row r="88" spans="2:10" ht="15" x14ac:dyDescent="0.15">
      <c r="B88" s="147">
        <v>29728</v>
      </c>
      <c r="C88" s="140">
        <v>3</v>
      </c>
      <c r="D88">
        <f t="shared" si="2"/>
        <v>89184</v>
      </c>
      <c r="G88" s="151">
        <v>19900</v>
      </c>
      <c r="H88">
        <f t="shared" si="3"/>
        <v>16722.689075630253</v>
      </c>
      <c r="J88" s="145">
        <v>30000</v>
      </c>
    </row>
    <row r="89" spans="2:10" x14ac:dyDescent="0.15">
      <c r="D89">
        <f>SUM(D2:D88)</f>
        <v>40412264</v>
      </c>
    </row>
    <row r="90" spans="2:10" x14ac:dyDescent="0.15">
      <c r="D90">
        <f>+D89*1.19</f>
        <v>48090594.159999996</v>
      </c>
    </row>
  </sheetData>
  <mergeCells count="1"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Resúmen Cotizaciones</vt:lpstr>
      <vt:lpstr>Precios Online Soportes</vt:lpstr>
      <vt:lpstr>Hoja1</vt:lpstr>
      <vt:lpstr>'Resúmen Cotizaciones'!Área_de_impresión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AGARCIA</dc:creator>
  <cp:lastModifiedBy>Grace Viviana Gomez Paris</cp:lastModifiedBy>
  <dcterms:created xsi:type="dcterms:W3CDTF">2021-06-15T14:21:19Z</dcterms:created>
  <dcterms:modified xsi:type="dcterms:W3CDTF">2026-06-12T12:31:43Z</dcterms:modified>
</cp:coreProperties>
</file>